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liagroup-my.sharepoint.com/personal/aw0002_belgrid_net/Documents/Documents/Updates/New Submeter Process/"/>
    </mc:Choice>
  </mc:AlternateContent>
  <xr:revisionPtr revIDLastSave="7" documentId="8_{4E6BD58A-A416-4711-8A00-20263CBAF37D}" xr6:coauthVersionLast="47" xr6:coauthVersionMax="47" xr10:uidLastSave="{B2329FB2-0FD2-4C1D-AFEB-6C4950F95E59}"/>
  <workbookProtection workbookAlgorithmName="SHA-512" workbookHashValue="4Dtp8kyivD5cB2gbPlhBIljBh1WoLilNaRC1ZMUg/NAoT+HVSwdbru5lw1om+XJB+lG2dAq9R4s6iGIpjH5H9w==" workbookSaltValue="zdTifJd6ZrEt6NwVKNt5YA==" workbookSpinCount="100000" lockStructure="1"/>
  <bookViews>
    <workbookView xWindow="-108" yWindow="-108" windowWidth="23256" windowHeight="12576" activeTab="1" xr2:uid="{00000000-000D-0000-FFFF-FFFF00000000}"/>
  </bookViews>
  <sheets>
    <sheet name="Overview Submeter Solutions" sheetId="3" r:id="rId1"/>
    <sheet name="Technical Info" sheetId="1" r:id="rId2"/>
    <sheet name="Worksheet" sheetId="4" state="hidden" r:id="rId3"/>
    <sheet name="Elia Smart Overview" sheetId="5" state="hidden" r:id="rId4"/>
  </sheets>
  <externalReferences>
    <externalReference r:id="rId5"/>
  </externalReferences>
  <definedNames>
    <definedName name="_xlnm._FilterDatabase" localSheetId="1" hidden="1">'Technical Info'!$A$1:$A$152</definedName>
    <definedName name="Electromechanic">Worksheet!$C$18:$C$20</definedName>
    <definedName name="Electronic">Worksheet!$B$18:$B$20</definedName>
    <definedName name="Numerical">Worksheet!$A$18:$A$20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4" l="1"/>
  <c r="I32" i="4"/>
  <c r="I31" i="4"/>
  <c r="K30" i="4"/>
  <c r="K33" i="4" s="1"/>
  <c r="J33" i="4"/>
  <c r="I34" i="4" l="1"/>
  <c r="K31" i="4"/>
  <c r="J32" i="4"/>
  <c r="K32" i="4"/>
  <c r="J31" i="4"/>
  <c r="K34" i="4" l="1"/>
  <c r="J34" i="4"/>
  <c r="D13" i="5" l="1"/>
  <c r="D12" i="5"/>
  <c r="D14" i="5" l="1"/>
  <c r="D10" i="5"/>
  <c r="D9" i="5"/>
  <c r="D8" i="5"/>
  <c r="F8" i="5" l="1"/>
  <c r="F9" i="5"/>
  <c r="F10" i="5"/>
  <c r="F11" i="5"/>
  <c r="F12" i="5"/>
  <c r="F13" i="5"/>
  <c r="F14" i="5"/>
  <c r="F15" i="5"/>
  <c r="F16" i="5"/>
  <c r="F7" i="5"/>
  <c r="C77" i="1"/>
  <c r="E77" i="1"/>
  <c r="D77" i="1"/>
  <c r="F17" i="5" l="1"/>
  <c r="E28" i="1" l="1"/>
  <c r="D28" i="1"/>
  <c r="C28" i="1"/>
</calcChain>
</file>

<file path=xl/sharedStrings.xml><?xml version="1.0" encoding="utf-8"?>
<sst xmlns="http://schemas.openxmlformats.org/spreadsheetml/2006/main" count="218" uniqueCount="155">
  <si>
    <t>Overview Submeter Solutions</t>
  </si>
  <si>
    <t>These solutions apply exclusively to Delivery Points within the electrical facilities of a Grid User connected to the ELIA Grid.</t>
  </si>
  <si>
    <t>Option 1</t>
  </si>
  <si>
    <t>Option 2</t>
  </si>
  <si>
    <t>Option 3</t>
  </si>
  <si>
    <t>Accuracy Class</t>
  </si>
  <si>
    <t>A</t>
  </si>
  <si>
    <t>B</t>
  </si>
  <si>
    <t>C</t>
  </si>
  <si>
    <t>0,2S</t>
  </si>
  <si>
    <t>0,5S</t>
  </si>
  <si>
    <t>TI</t>
  </si>
  <si>
    <t>Private</t>
  </si>
  <si>
    <t>TP</t>
  </si>
  <si>
    <t>Meter</t>
  </si>
  <si>
    <t>Standard Elia</t>
  </si>
  <si>
    <t>Datalogger</t>
  </si>
  <si>
    <t>n.a.</t>
  </si>
  <si>
    <t>(Private)</t>
  </si>
  <si>
    <t>Router 4G</t>
  </si>
  <si>
    <t>included in the cubicle Elia</t>
  </si>
  <si>
    <t>Ordering information for submetering appliances</t>
  </si>
  <si>
    <t>Client Version</t>
  </si>
  <si>
    <t>General Information</t>
  </si>
  <si>
    <t>Name Elia Grid User</t>
  </si>
  <si>
    <t>EAN Elia Access Point</t>
  </si>
  <si>
    <t>Name Elia Access Point</t>
  </si>
  <si>
    <t>Hide</t>
  </si>
  <si>
    <t>Elia P5 code</t>
  </si>
  <si>
    <t>Number of Submeters</t>
  </si>
  <si>
    <t>Contact Person Elia</t>
  </si>
  <si>
    <t>Checklist Technical Documentation</t>
  </si>
  <si>
    <t>Single Line Diagram (SLD) of the grid user's electrical installations with indication of submeter(s)</t>
  </si>
  <si>
    <t>General Technical Information</t>
  </si>
  <si>
    <t># Submeter</t>
  </si>
  <si>
    <t>Identification Submeter [Name]</t>
  </si>
  <si>
    <t>Total installed power [MVA]</t>
  </si>
  <si>
    <t>Chosen Submeter Solution</t>
  </si>
  <si>
    <t>1B</t>
  </si>
  <si>
    <t>Antenna cable for 4G Router</t>
  </si>
  <si>
    <t>Vewerken in workload</t>
  </si>
  <si>
    <t>Calculated Impulse Weight Standard ELIA</t>
  </si>
  <si>
    <t>Impulse Weight Customer [kWh]</t>
  </si>
  <si>
    <t>Option for impulse outputs</t>
  </si>
  <si>
    <t>Manufacturer</t>
  </si>
  <si>
    <t>Type</t>
  </si>
  <si>
    <t>Serial Number</t>
  </si>
  <si>
    <t>Year of Manufacture</t>
  </si>
  <si>
    <t>Localization</t>
  </si>
  <si>
    <t xml:space="preserve"> Technical Characteristics</t>
  </si>
  <si>
    <r>
      <t>I</t>
    </r>
    <r>
      <rPr>
        <b/>
        <vertAlign val="subscript"/>
        <sz val="11"/>
        <color rgb="FFE9511D"/>
        <rFont val="Calibri"/>
        <family val="2"/>
        <scheme val="minor"/>
      </rPr>
      <t xml:space="preserve">prim </t>
    </r>
    <r>
      <rPr>
        <b/>
        <sz val="11"/>
        <color rgb="FFE9511D"/>
        <rFont val="Calibri"/>
        <family val="2"/>
        <scheme val="minor"/>
      </rPr>
      <t>[A]</t>
    </r>
  </si>
  <si>
    <r>
      <t>I</t>
    </r>
    <r>
      <rPr>
        <b/>
        <vertAlign val="subscript"/>
        <sz val="11"/>
        <color rgb="FFE9511D"/>
        <rFont val="Calibri"/>
        <family val="2"/>
        <scheme val="minor"/>
      </rPr>
      <t xml:space="preserve">sec </t>
    </r>
    <r>
      <rPr>
        <b/>
        <sz val="11"/>
        <color rgb="FFE9511D"/>
        <rFont val="Calibri"/>
        <family val="2"/>
        <scheme val="minor"/>
      </rPr>
      <t>[A]</t>
    </r>
  </si>
  <si>
    <t>Burden [VA]</t>
  </si>
  <si>
    <t>0.2S</t>
  </si>
  <si>
    <t>Earthing of CT</t>
  </si>
  <si>
    <r>
      <t>U</t>
    </r>
    <r>
      <rPr>
        <b/>
        <vertAlign val="subscript"/>
        <sz val="11"/>
        <color rgb="FFE9511D"/>
        <rFont val="Calibri"/>
        <family val="2"/>
        <scheme val="minor"/>
      </rPr>
      <t xml:space="preserve">prim </t>
    </r>
    <r>
      <rPr>
        <b/>
        <sz val="11"/>
        <color rgb="FFE9511D"/>
        <rFont val="Calibri"/>
        <family val="2"/>
        <scheme val="minor"/>
      </rPr>
      <t>[V]</t>
    </r>
  </si>
  <si>
    <r>
      <t>U</t>
    </r>
    <r>
      <rPr>
        <b/>
        <vertAlign val="subscript"/>
        <sz val="11"/>
        <color rgb="FFE9511D"/>
        <rFont val="Calibri"/>
        <family val="2"/>
        <scheme val="minor"/>
      </rPr>
      <t>sec</t>
    </r>
    <r>
      <rPr>
        <b/>
        <sz val="11"/>
        <color rgb="FFE9511D"/>
        <rFont val="Calibri"/>
        <family val="2"/>
        <scheme val="minor"/>
      </rPr>
      <t xml:space="preserve"> [V]</t>
    </r>
  </si>
  <si>
    <t>Private Meter</t>
  </si>
  <si>
    <t>Technology</t>
  </si>
  <si>
    <t>Full Manufacturer Reference</t>
  </si>
  <si>
    <t>Software Version</t>
  </si>
  <si>
    <t>Firmware Version</t>
  </si>
  <si>
    <r>
      <t>I</t>
    </r>
    <r>
      <rPr>
        <b/>
        <vertAlign val="subscript"/>
        <sz val="11"/>
        <color rgb="FFE9511D"/>
        <rFont val="Calibri"/>
        <family val="2"/>
        <scheme val="minor"/>
      </rPr>
      <t>nom</t>
    </r>
    <r>
      <rPr>
        <b/>
        <sz val="11"/>
        <color rgb="FFE9511D"/>
        <rFont val="Calibri"/>
        <family val="2"/>
        <scheme val="minor"/>
      </rPr>
      <t xml:space="preserve"> [A]</t>
    </r>
  </si>
  <si>
    <r>
      <t>U</t>
    </r>
    <r>
      <rPr>
        <b/>
        <vertAlign val="subscript"/>
        <sz val="11"/>
        <color rgb="FFE9511D"/>
        <rFont val="Calibri"/>
        <family val="2"/>
        <scheme val="minor"/>
      </rPr>
      <t>nom</t>
    </r>
    <r>
      <rPr>
        <b/>
        <sz val="11"/>
        <color rgb="FFE9511D"/>
        <rFont val="Calibri"/>
        <family val="2"/>
        <scheme val="minor"/>
      </rPr>
      <t xml:space="preserve"> [Vac]</t>
    </r>
  </si>
  <si>
    <t>Measurement Method</t>
  </si>
  <si>
    <t xml:space="preserve">Power Supply [Vac] or [Vdc] </t>
  </si>
  <si>
    <t>Auxilary Power Supply?</t>
  </si>
  <si>
    <t>Communication Protocol</t>
  </si>
  <si>
    <t>Technical Documentation</t>
  </si>
  <si>
    <t>Last Precision Control Report (&lt; 5 Years)</t>
  </si>
  <si>
    <t>Original Calibration Certificate</t>
  </si>
  <si>
    <t>Submeter Equipment IDs (InfraRef)</t>
  </si>
  <si>
    <t>Generalities Container ID</t>
  </si>
  <si>
    <t>Metering Container ID</t>
  </si>
  <si>
    <t>Datalogger Container ID</t>
  </si>
  <si>
    <t>Communication Container ID</t>
  </si>
  <si>
    <t>Contact Information</t>
  </si>
  <si>
    <t>Technical Client Contacts</t>
  </si>
  <si>
    <t>Contact n° 1</t>
  </si>
  <si>
    <t>Name</t>
  </si>
  <si>
    <t>Function</t>
  </si>
  <si>
    <t>Cell phone number</t>
  </si>
  <si>
    <t>E-mail address</t>
  </si>
  <si>
    <t>Contact n° 2</t>
  </si>
  <si>
    <t>Commercial Client Contacts</t>
  </si>
  <si>
    <t>Delivery Client Contacts</t>
  </si>
  <si>
    <t>Company</t>
  </si>
  <si>
    <t>Street &amp; number</t>
  </si>
  <si>
    <t>ZIP code</t>
  </si>
  <si>
    <t>Village/Town</t>
  </si>
  <si>
    <t>Contact Name</t>
  </si>
  <si>
    <t>Contact Cell phone number</t>
  </si>
  <si>
    <t>Contact E-mail address</t>
  </si>
  <si>
    <t>Comments</t>
  </si>
  <si>
    <t>Comments per solution</t>
  </si>
  <si>
    <t>General comments</t>
  </si>
  <si>
    <t xml:space="preserve">Genormaliseerde Impulswaarden </t>
  </si>
  <si>
    <t>Numerical</t>
  </si>
  <si>
    <t>Electronic</t>
  </si>
  <si>
    <t>Electromechanic</t>
  </si>
  <si>
    <t>0.2</t>
  </si>
  <si>
    <t>0.5S</t>
  </si>
  <si>
    <t>0.5</t>
  </si>
  <si>
    <t>1.0S</t>
  </si>
  <si>
    <t>1.0</t>
  </si>
  <si>
    <t>1A</t>
  </si>
  <si>
    <t>1C</t>
  </si>
  <si>
    <t>SAP Ordering Information</t>
  </si>
  <si>
    <t>SAP n°</t>
  </si>
  <si>
    <t>Article description</t>
  </si>
  <si>
    <t>Quantity</t>
  </si>
  <si>
    <t>Unit price</t>
  </si>
  <si>
    <t>Generalities cabinet</t>
  </si>
  <si>
    <t>Metering cabinet Cl 0,2S</t>
  </si>
  <si>
    <t>Metering cabinet Cl 0,5S</t>
  </si>
  <si>
    <t>Metering cabinet Cl 1,0S</t>
  </si>
  <si>
    <t>Datalogger cabinet</t>
  </si>
  <si>
    <t>Impulse output option A+/A-</t>
  </si>
  <si>
    <t>All impulses</t>
  </si>
  <si>
    <t>Communication cabinet</t>
  </si>
  <si>
    <t>4G Router(s)</t>
  </si>
  <si>
    <t>Integration of 4G Router</t>
  </si>
  <si>
    <t>Workload item description</t>
  </si>
  <si>
    <t>Expert Technician - (Employee Elia Class 1-6, A-C)</t>
  </si>
  <si>
    <t>FFT</t>
  </si>
  <si>
    <t>Verplaatsing forfait / Déplacement forfait</t>
  </si>
  <si>
    <t>PCE</t>
  </si>
  <si>
    <t>Meetapparatuur/Petit outilage et appareils de mesure (enkel optie 1)</t>
  </si>
  <si>
    <t>Hours</t>
  </si>
  <si>
    <t>Material</t>
  </si>
  <si>
    <t>Resources &amp; Elia Tools</t>
  </si>
  <si>
    <t>Cost Elia</t>
  </si>
  <si>
    <t>Building</t>
  </si>
  <si>
    <t>3 x Voltage transformer (VT)</t>
  </si>
  <si>
    <t>3 x Current transformer (CT)</t>
  </si>
  <si>
    <t>Arnaud Willem</t>
  </si>
  <si>
    <t>+32 456 118 214</t>
  </si>
  <si>
    <t>Arnaud.Willem@elia.be</t>
  </si>
  <si>
    <t>IOT Reference</t>
  </si>
  <si>
    <t>3T-Number</t>
  </si>
  <si>
    <t>Optie 1</t>
  </si>
  <si>
    <t>Optie 2</t>
  </si>
  <si>
    <t>Optie 3</t>
  </si>
  <si>
    <t>n</t>
  </si>
  <si>
    <t>Bestelling SAP + voorbereiding dossier</t>
  </si>
  <si>
    <t>Technieker (1 tot 6)</t>
  </si>
  <si>
    <t xml:space="preserve">Opvolging </t>
  </si>
  <si>
    <t>Contre-maître</t>
  </si>
  <si>
    <t>IDN + afsluiting dossier</t>
  </si>
  <si>
    <t>Technicien (1 tot 6)</t>
  </si>
  <si>
    <t>Totaal</t>
  </si>
  <si>
    <t>Metering at the End of the Current Loop?</t>
  </si>
  <si>
    <t>Entrance Reference</t>
  </si>
  <si>
    <t>Department</t>
  </si>
  <si>
    <t>Site Map of the grid user's site with indication of submeter(s) emplacement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</si>
</sst>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E9511D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1"/>
      <color rgb="FFE9511D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E9511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9933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9511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thin">
        <color rgb="FFE9511D"/>
      </left>
      <right style="thin">
        <color rgb="FFE9511D"/>
      </right>
      <top style="thin">
        <color rgb="FFE9511D"/>
      </top>
      <bottom style="thin">
        <color rgb="FFE9511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E9511D"/>
      </top>
      <bottom style="thin">
        <color theme="0" tint="-0.499984740745262"/>
      </bottom>
      <diagonal/>
    </border>
    <border>
      <left/>
      <right/>
      <top style="thin">
        <color rgb="FFE9511D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E9511D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rgb="FFE9511D"/>
      </bottom>
      <diagonal/>
    </border>
    <border>
      <left style="medium">
        <color rgb="FFE9511D"/>
      </left>
      <right/>
      <top style="medium">
        <color rgb="FFE9511D"/>
      </top>
      <bottom style="medium">
        <color rgb="FFE9511D"/>
      </bottom>
      <diagonal/>
    </border>
    <border>
      <left/>
      <right/>
      <top style="medium">
        <color rgb="FFE9511D"/>
      </top>
      <bottom style="medium">
        <color rgb="FFE9511D"/>
      </bottom>
      <diagonal/>
    </border>
    <border>
      <left/>
      <right style="medium">
        <color rgb="FFE9511D"/>
      </right>
      <top style="medium">
        <color rgb="FFE9511D"/>
      </top>
      <bottom style="medium">
        <color rgb="FFE9511D"/>
      </bottom>
      <diagonal/>
    </border>
    <border>
      <left style="medium">
        <color rgb="FFE9511D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E9511D"/>
      </right>
      <top/>
      <bottom style="thin">
        <color theme="0" tint="-0.499984740745262"/>
      </bottom>
      <diagonal/>
    </border>
    <border>
      <left style="medium">
        <color rgb="FFE9511D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E9511D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E9511D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E9511D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E9511D"/>
      </left>
      <right style="thin">
        <color theme="0" tint="-0.499984740745262"/>
      </right>
      <top style="thin">
        <color theme="0" tint="-0.499984740745262"/>
      </top>
      <bottom style="medium">
        <color rgb="FFE9511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E9511D"/>
      </bottom>
      <diagonal/>
    </border>
    <border>
      <left style="thin">
        <color theme="0" tint="-0.499984740745262"/>
      </left>
      <right style="medium">
        <color rgb="FFE9511D"/>
      </right>
      <top style="thin">
        <color theme="0" tint="-0.499984740745262"/>
      </top>
      <bottom style="medium">
        <color rgb="FFE9511D"/>
      </bottom>
      <diagonal/>
    </border>
    <border>
      <left style="medium">
        <color rgb="FFE9511D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E9511D"/>
      </left>
      <right/>
      <top style="medium">
        <color rgb="FFE9511D"/>
      </top>
      <bottom style="thin">
        <color theme="0" tint="-0.499984740745262"/>
      </bottom>
      <diagonal/>
    </border>
    <border>
      <left/>
      <right style="thin">
        <color theme="0"/>
      </right>
      <top style="medium">
        <color rgb="FFE9511D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medium">
        <color rgb="FFE9511D"/>
      </top>
      <bottom style="thin">
        <color theme="0" tint="-0.499984740745262"/>
      </bottom>
      <diagonal/>
    </border>
    <border>
      <left style="medium">
        <color rgb="FFE9511D"/>
      </left>
      <right style="thin">
        <color theme="0" tint="-0.499984740745262"/>
      </right>
      <top/>
      <bottom style="medium">
        <color rgb="FFE9511D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rgb="FFE9511D"/>
      </bottom>
      <diagonal/>
    </border>
    <border>
      <left style="thin">
        <color theme="0" tint="-0.499984740745262"/>
      </left>
      <right style="medium">
        <color rgb="FFE9511D"/>
      </right>
      <top/>
      <bottom style="medium">
        <color rgb="FFE9511D"/>
      </bottom>
      <diagonal/>
    </border>
    <border>
      <left style="medium">
        <color rgb="FFE9511D"/>
      </left>
      <right/>
      <top style="medium">
        <color rgb="FFE9511D"/>
      </top>
      <bottom/>
      <diagonal/>
    </border>
    <border>
      <left/>
      <right/>
      <top style="medium">
        <color rgb="FFE9511D"/>
      </top>
      <bottom/>
      <diagonal/>
    </border>
    <border>
      <left/>
      <right style="medium">
        <color rgb="FFE9511D"/>
      </right>
      <top style="medium">
        <color rgb="FFE9511D"/>
      </top>
      <bottom/>
      <diagonal/>
    </border>
    <border>
      <left style="medium">
        <color rgb="FFE9511D"/>
      </left>
      <right/>
      <top/>
      <bottom/>
      <diagonal/>
    </border>
    <border>
      <left/>
      <right style="medium">
        <color rgb="FFE9511D"/>
      </right>
      <top/>
      <bottom/>
      <diagonal/>
    </border>
    <border>
      <left style="medium">
        <color rgb="FFE9511D"/>
      </left>
      <right/>
      <top/>
      <bottom style="medium">
        <color rgb="FFE9511D"/>
      </bottom>
      <diagonal/>
    </border>
    <border>
      <left/>
      <right style="medium">
        <color rgb="FFE9511D"/>
      </right>
      <top/>
      <bottom style="medium">
        <color rgb="FFE9511D"/>
      </bottom>
      <diagonal/>
    </border>
    <border>
      <left style="thin">
        <color rgb="FFE9511D"/>
      </left>
      <right style="thin">
        <color rgb="FFE9511D"/>
      </right>
      <top/>
      <bottom style="thin">
        <color rgb="FFE9511D"/>
      </bottom>
      <diagonal/>
    </border>
    <border>
      <left style="thin">
        <color rgb="FFE9511D"/>
      </left>
      <right style="thin">
        <color rgb="FFE9511D"/>
      </right>
      <top style="thin">
        <color rgb="FFE9511D"/>
      </top>
      <bottom/>
      <diagonal/>
    </border>
    <border>
      <left style="thin">
        <color rgb="FFE9511D"/>
      </left>
      <right style="thin">
        <color rgb="FFE9511D"/>
      </right>
      <top/>
      <bottom/>
      <diagonal/>
    </border>
    <border>
      <left style="thin">
        <color rgb="FFE9511D"/>
      </left>
      <right/>
      <top/>
      <bottom/>
      <diagonal/>
    </border>
    <border>
      <left style="thin">
        <color rgb="FFE9511D"/>
      </left>
      <right/>
      <top/>
      <bottom style="thin">
        <color theme="0"/>
      </bottom>
      <diagonal/>
    </border>
    <border>
      <left style="thin">
        <color rgb="FFE9511D"/>
      </left>
      <right style="thin">
        <color rgb="FFE9511D"/>
      </right>
      <top/>
      <bottom style="thin">
        <color theme="0"/>
      </bottom>
      <diagonal/>
    </border>
    <border>
      <left style="medium">
        <color rgb="FFE9511D"/>
      </left>
      <right style="thin">
        <color rgb="FFE9511D"/>
      </right>
      <top style="medium">
        <color rgb="FFE9511D"/>
      </top>
      <bottom style="medium">
        <color rgb="FFE9511D"/>
      </bottom>
      <diagonal/>
    </border>
    <border>
      <left style="thin">
        <color rgb="FFE9511D"/>
      </left>
      <right style="thin">
        <color rgb="FFE9511D"/>
      </right>
      <top style="medium">
        <color rgb="FFE9511D"/>
      </top>
      <bottom style="medium">
        <color rgb="FFE9511D"/>
      </bottom>
      <diagonal/>
    </border>
    <border>
      <left style="thin">
        <color rgb="FFE9511D"/>
      </left>
      <right style="medium">
        <color rgb="FFE9511D"/>
      </right>
      <top style="medium">
        <color rgb="FFE9511D"/>
      </top>
      <bottom style="medium">
        <color rgb="FFE9511D"/>
      </bottom>
      <diagonal/>
    </border>
    <border>
      <left style="medium">
        <color rgb="FFE9511D"/>
      </left>
      <right style="thin">
        <color theme="0" tint="-0.499984740745262"/>
      </right>
      <top style="medium">
        <color rgb="FFE9511D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E9511D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E9511D"/>
      </right>
      <top style="medium">
        <color rgb="FFE9511D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rgb="FFE9511D"/>
      </bottom>
      <diagonal/>
    </border>
    <border>
      <left/>
      <right/>
      <top style="thin">
        <color theme="0" tint="-0.499984740745262"/>
      </top>
      <bottom style="medium">
        <color rgb="FFE9511D"/>
      </bottom>
      <diagonal/>
    </border>
    <border>
      <left/>
      <right style="medium">
        <color rgb="FFE9511D"/>
      </right>
      <top style="thin">
        <color theme="0" tint="-0.499984740745262"/>
      </top>
      <bottom style="medium">
        <color rgb="FFE9511D"/>
      </bottom>
      <diagonal/>
    </border>
    <border>
      <left style="thin">
        <color theme="0"/>
      </left>
      <right style="thin">
        <color theme="0"/>
      </right>
      <top style="medium">
        <color rgb="FFE9511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rgb="FFE9511D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rgb="FFE9511D"/>
      </right>
      <top style="thin">
        <color rgb="FFE9511D"/>
      </top>
      <bottom/>
      <diagonal/>
    </border>
    <border>
      <left style="thin">
        <color theme="0"/>
      </left>
      <right style="thin">
        <color rgb="FFE9511D"/>
      </right>
      <top/>
      <bottom/>
      <diagonal/>
    </border>
    <border>
      <left style="thin">
        <color theme="0"/>
      </left>
      <right style="thin">
        <color rgb="FFE9511D"/>
      </right>
      <top/>
      <bottom style="thin">
        <color theme="0" tint="-0.499984740745262"/>
      </bottom>
      <diagonal/>
    </border>
    <border>
      <left style="medium">
        <color rgb="FFE9511D"/>
      </left>
      <right style="thin">
        <color theme="0"/>
      </right>
      <top style="medium">
        <color rgb="FFE9511D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/>
      <right style="thin">
        <color rgb="FFE9511D"/>
      </right>
      <top/>
      <bottom/>
      <diagonal/>
    </border>
    <border>
      <left/>
      <right style="thin">
        <color rgb="FFE9511D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medium">
        <color rgb="FFE9511D"/>
      </left>
      <right/>
      <top/>
      <bottom style="thin">
        <color theme="0" tint="-0.499984740745262"/>
      </bottom>
      <diagonal/>
    </border>
    <border>
      <left style="thin">
        <color theme="0"/>
      </left>
      <right style="medium">
        <color rgb="FFE9511D"/>
      </right>
      <top style="medium">
        <color rgb="FFE9511D"/>
      </top>
      <bottom style="thin">
        <color theme="0" tint="-0.499984740745262"/>
      </bottom>
      <diagonal/>
    </border>
    <border>
      <left style="thin">
        <color theme="0"/>
      </left>
      <right style="medium">
        <color rgb="FFE9511D"/>
      </right>
      <top/>
      <bottom style="thin">
        <color theme="0" tint="-0.499984740745262"/>
      </bottom>
      <diagonal/>
    </border>
    <border>
      <left style="thin">
        <color theme="0"/>
      </left>
      <right style="medium">
        <color rgb="FFE9511D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medium">
        <color rgb="FFE9511D"/>
      </top>
      <bottom style="thin">
        <color theme="0" tint="-0.499984740745262"/>
      </bottom>
      <diagonal/>
    </border>
    <border>
      <left/>
      <right/>
      <top style="medium">
        <color rgb="FFE9511D"/>
      </top>
      <bottom style="thin">
        <color theme="0" tint="-0.499984740745262"/>
      </bottom>
      <diagonal/>
    </border>
    <border>
      <left/>
      <right style="medium">
        <color rgb="FFE9511D"/>
      </right>
      <top style="medium">
        <color rgb="FFE9511D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4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12" xfId="0" applyFill="1" applyBorder="1"/>
    <xf numFmtId="0" fontId="0" fillId="4" borderId="38" xfId="0" applyFill="1" applyBorder="1"/>
    <xf numFmtId="0" fontId="0" fillId="4" borderId="0" xfId="0" applyFill="1" applyAlignment="1">
      <alignment horizontal="center" vertical="center"/>
    </xf>
    <xf numFmtId="0" fontId="4" fillId="4" borderId="35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5" borderId="0" xfId="0" applyFill="1"/>
    <xf numFmtId="0" fontId="2" fillId="0" borderId="2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4" borderId="40" xfId="0" applyFont="1" applyFill="1" applyBorder="1"/>
    <xf numFmtId="0" fontId="0" fillId="4" borderId="41" xfId="0" applyFill="1" applyBorder="1"/>
    <xf numFmtId="0" fontId="0" fillId="4" borderId="0" xfId="0" applyFill="1" applyAlignment="1">
      <alignment horizontal="center"/>
    </xf>
    <xf numFmtId="0" fontId="0" fillId="4" borderId="44" xfId="0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/>
    </xf>
    <xf numFmtId="0" fontId="9" fillId="4" borderId="0" xfId="0" applyFont="1" applyFill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/>
    </xf>
    <xf numFmtId="0" fontId="1" fillId="6" borderId="7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8" xfId="0" applyFont="1" applyFill="1" applyBorder="1" applyAlignment="1">
      <alignment horizontal="center"/>
    </xf>
    <xf numFmtId="0" fontId="1" fillId="6" borderId="79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17" xfId="0" applyFont="1" applyFill="1" applyBorder="1" applyAlignment="1" applyProtection="1">
      <alignment horizontal="center" wrapText="1"/>
      <protection locked="0"/>
    </xf>
    <xf numFmtId="0" fontId="3" fillId="3" borderId="19" xfId="0" applyFont="1" applyFill="1" applyBorder="1" applyAlignment="1" applyProtection="1">
      <alignment horizontal="center" wrapText="1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 wrapText="1"/>
      <protection locked="0"/>
    </xf>
    <xf numFmtId="0" fontId="3" fillId="3" borderId="24" xfId="0" applyFont="1" applyFill="1" applyBorder="1" applyAlignment="1" applyProtection="1">
      <alignment horizontal="center" wrapText="1"/>
      <protection locked="0"/>
    </xf>
    <xf numFmtId="0" fontId="3" fillId="3" borderId="2" xfId="0" quotePrefix="1" applyFont="1" applyFill="1" applyBorder="1" applyAlignment="1" applyProtection="1">
      <alignment horizontal="center" wrapText="1"/>
      <protection locked="0"/>
    </xf>
    <xf numFmtId="164" fontId="0" fillId="4" borderId="0" xfId="0" applyNumberFormat="1" applyFill="1"/>
    <xf numFmtId="0" fontId="9" fillId="4" borderId="0" xfId="0" applyFont="1" applyFill="1" applyAlignment="1">
      <alignment horizontal="center"/>
    </xf>
    <xf numFmtId="0" fontId="0" fillId="4" borderId="0" xfId="0" quotePrefix="1" applyFill="1"/>
    <xf numFmtId="0" fontId="14" fillId="4" borderId="0" xfId="0" applyFont="1" applyFill="1"/>
    <xf numFmtId="0" fontId="2" fillId="4" borderId="2" xfId="0" applyFont="1" applyFill="1" applyBorder="1"/>
    <xf numFmtId="0" fontId="0" fillId="4" borderId="2" xfId="0" applyFill="1" applyBorder="1"/>
    <xf numFmtId="0" fontId="15" fillId="0" borderId="0" xfId="0" applyFont="1" applyAlignment="1">
      <alignment horizontal="right" vertical="center" wrapText="1"/>
    </xf>
    <xf numFmtId="0" fontId="16" fillId="7" borderId="84" xfId="0" applyFont="1" applyFill="1" applyBorder="1" applyAlignment="1">
      <alignment horizontal="center" vertical="center" wrapText="1"/>
    </xf>
    <xf numFmtId="0" fontId="16" fillId="7" borderId="8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5" fillId="0" borderId="87" xfId="0" applyFont="1" applyBorder="1" applyAlignment="1">
      <alignment vertical="center" wrapText="1"/>
    </xf>
    <xf numFmtId="0" fontId="15" fillId="0" borderId="88" xfId="0" applyFont="1" applyBorder="1" applyAlignment="1">
      <alignment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89" xfId="0" applyFont="1" applyBorder="1" applyAlignment="1">
      <alignment vertical="center" wrapText="1"/>
    </xf>
    <xf numFmtId="0" fontId="15" fillId="0" borderId="90" xfId="0" applyFont="1" applyBorder="1" applyAlignment="1">
      <alignment vertical="center" wrapText="1"/>
    </xf>
    <xf numFmtId="0" fontId="15" fillId="0" borderId="91" xfId="0" applyFont="1" applyBorder="1" applyAlignment="1">
      <alignment vertical="center" wrapText="1"/>
    </xf>
    <xf numFmtId="0" fontId="15" fillId="0" borderId="9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7" xfId="0" quotePrefix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3" fillId="3" borderId="7" xfId="0" quotePrefix="1" applyNumberFormat="1" applyFont="1" applyFill="1" applyBorder="1" applyAlignment="1" applyProtection="1">
      <alignment horizontal="center" wrapText="1"/>
      <protection locked="0"/>
    </xf>
    <xf numFmtId="49" fontId="3" fillId="3" borderId="8" xfId="0" applyNumberFormat="1" applyFont="1" applyFill="1" applyBorder="1" applyAlignment="1" applyProtection="1">
      <alignment horizontal="center" wrapText="1"/>
      <protection locked="0"/>
    </xf>
    <xf numFmtId="49" fontId="3" fillId="3" borderId="9" xfId="0" applyNumberFormat="1" applyFont="1" applyFill="1" applyBorder="1" applyAlignment="1" applyProtection="1">
      <alignment horizontal="center" wrapText="1"/>
      <protection locked="0"/>
    </xf>
    <xf numFmtId="0" fontId="3" fillId="3" borderId="7" xfId="0" quotePrefix="1" applyFont="1" applyFill="1" applyBorder="1" applyAlignment="1" applyProtection="1">
      <alignment horizontal="center" wrapText="1"/>
      <protection locked="0"/>
    </xf>
    <xf numFmtId="0" fontId="2" fillId="4" borderId="4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 applyProtection="1">
      <alignment horizontal="center" vertical="center"/>
      <protection locked="0"/>
    </xf>
    <xf numFmtId="0" fontId="2" fillId="3" borderId="44" xfId="0" applyNumberFormat="1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" fillId="4" borderId="83" xfId="0" applyFont="1" applyFill="1" applyBorder="1" applyAlignment="1">
      <alignment horizontal="center" vertical="center" textRotation="90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b/>
        <i val="0"/>
        <color theme="0" tint="-0.499984740745262"/>
      </font>
      <fill>
        <patternFill>
          <bgColor rgb="FF89FFBE"/>
        </patternFill>
      </fill>
    </dxf>
    <dxf>
      <font>
        <b/>
        <i val="0"/>
        <color theme="0" tint="-0.499984740745262"/>
      </font>
      <fill>
        <patternFill>
          <bgColor rgb="FFFF9797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ill>
        <patternFill patternType="lightUp">
          <fgColor rgb="FFE9511D"/>
          <bgColor theme="0"/>
        </patternFill>
      </fill>
    </dxf>
    <dxf>
      <font>
        <b/>
        <i val="0"/>
        <color theme="0" tint="-0.499984740745262"/>
      </font>
      <fill>
        <patternFill>
          <bgColor rgb="FF89FFBE"/>
        </patternFill>
      </fill>
    </dxf>
    <dxf>
      <font>
        <b/>
        <i val="0"/>
        <color theme="0" tint="-0.499984740745262"/>
      </font>
      <fill>
        <patternFill>
          <bgColor rgb="FFFF9797"/>
        </patternFill>
      </fill>
    </dxf>
    <dxf>
      <font>
        <b/>
        <i val="0"/>
        <color theme="0" tint="-0.499984740745262"/>
      </font>
      <fill>
        <patternFill>
          <bgColor rgb="FF89FFBE"/>
        </patternFill>
      </fill>
    </dxf>
    <dxf>
      <font>
        <b/>
        <i val="0"/>
        <color theme="0" tint="-0.499984740745262"/>
      </font>
      <fill>
        <patternFill>
          <bgColor rgb="FFFF9797"/>
        </patternFill>
      </fill>
    </dxf>
  </dxfs>
  <tableStyles count="0" defaultTableStyle="TableStyleMedium2" defaultPivotStyle="PivotStyleLight16"/>
  <colors>
    <mruColors>
      <color rgb="FFE9511D"/>
      <color rgb="FF89FFBE"/>
      <color rgb="FFFF9797"/>
      <color rgb="FFF18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60967</xdr:rowOff>
    </xdr:from>
    <xdr:to>
      <xdr:col>3</xdr:col>
      <xdr:colOff>261780</xdr:colOff>
      <xdr:row>3</xdr:row>
      <xdr:rowOff>80051</xdr:rowOff>
    </xdr:to>
    <xdr:pic>
      <xdr:nvPicPr>
        <xdr:cNvPr id="2" name="Picture 1" descr="Elia Group glimpse | Elia Grid Internat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251467"/>
          <a:ext cx="1260000" cy="384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14394</xdr:colOff>
      <xdr:row>5</xdr:row>
      <xdr:rowOff>147320</xdr:rowOff>
    </xdr:from>
    <xdr:to>
      <xdr:col>10</xdr:col>
      <xdr:colOff>947367</xdr:colOff>
      <xdr:row>21</xdr:row>
      <xdr:rowOff>176432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573"/>
        <a:stretch/>
      </xdr:blipFill>
      <xdr:spPr>
        <a:xfrm>
          <a:off x="623994" y="1222587"/>
          <a:ext cx="7206773" cy="301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1</xdr:row>
      <xdr:rowOff>91440</xdr:rowOff>
    </xdr:from>
    <xdr:to>
      <xdr:col>1</xdr:col>
      <xdr:colOff>2148841</xdr:colOff>
      <xdr:row>4</xdr:row>
      <xdr:rowOff>106029</xdr:rowOff>
    </xdr:to>
    <xdr:pic>
      <xdr:nvPicPr>
        <xdr:cNvPr id="3" name="Picture 2" descr="Elia Group glimpse | Elia Grid Internation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274320"/>
          <a:ext cx="1844040" cy="563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289560</xdr:colOff>
      <xdr:row>0</xdr:row>
      <xdr:rowOff>53340</xdr:rowOff>
    </xdr:from>
    <xdr:to>
      <xdr:col>14</xdr:col>
      <xdr:colOff>189356</xdr:colOff>
      <xdr:row>8</xdr:row>
      <xdr:rowOff>152180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83B303-1CD9-4C7A-8F6B-2D61067E0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1660" y="53340"/>
          <a:ext cx="9150476" cy="1744760"/>
        </a:xfrm>
        <a:prstGeom prst="rect">
          <a:avLst/>
        </a:prstGeom>
      </xdr:spPr>
    </xdr:pic>
    <xdr:clientData/>
  </xdr:twoCellAnchor>
  <xdr:twoCellAnchor editAs="oneCell">
    <xdr:from>
      <xdr:col>5</xdr:col>
      <xdr:colOff>510540</xdr:colOff>
      <xdr:row>10</xdr:row>
      <xdr:rowOff>32385</xdr:rowOff>
    </xdr:from>
    <xdr:to>
      <xdr:col>13</xdr:col>
      <xdr:colOff>174222</xdr:colOff>
      <xdr:row>25</xdr:row>
      <xdr:rowOff>26325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EC4DE0-01F5-49D3-A136-3443ADE6D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2640" y="2044065"/>
          <a:ext cx="8304762" cy="27371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0002\AppData\Local\Microsoft\Windows\INetCache\Content.Outlook\P8PQD4MH\Technical_Information_Checklist_Submeter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Submeter Solutions"/>
      <sheetName val="Technical Info"/>
      <sheetName val="Worksheet"/>
      <sheetName val="Elia Smart Overview"/>
    </sheetNames>
    <sheetDataSet>
      <sheetData sheetId="0" refreshError="1"/>
      <sheetData sheetId="1">
        <row r="24">
          <cell r="C24" t="str">
            <v>1A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naud.Willem@eli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opLeftCell="A4" zoomScale="90" zoomScaleNormal="90" workbookViewId="0">
      <selection activeCell="F26" sqref="F26:F27"/>
    </sheetView>
  </sheetViews>
  <sheetFormatPr defaultColWidth="8.88671875" defaultRowHeight="14.4" x14ac:dyDescent="0.3"/>
  <cols>
    <col min="1" max="1" width="5.6640625" style="1" customWidth="1"/>
    <col min="2" max="4" width="8.88671875" style="1"/>
    <col min="5" max="7" width="5.6640625" style="1" customWidth="1"/>
    <col min="8" max="11" width="15.6640625" style="1" customWidth="1"/>
    <col min="12" max="16384" width="8.88671875" style="1"/>
  </cols>
  <sheetData>
    <row r="1" spans="2:11" ht="4.95" customHeight="1" thickBot="1" x14ac:dyDescent="0.35"/>
    <row r="2" spans="2:11" x14ac:dyDescent="0.3">
      <c r="B2" s="16"/>
      <c r="C2" s="17"/>
      <c r="D2" s="18"/>
      <c r="E2" s="115" t="s">
        <v>0</v>
      </c>
      <c r="F2" s="115"/>
      <c r="G2" s="115"/>
      <c r="H2" s="115"/>
      <c r="I2" s="115"/>
      <c r="J2" s="115"/>
      <c r="K2" s="116"/>
    </row>
    <row r="3" spans="2:11" x14ac:dyDescent="0.3">
      <c r="B3" s="19"/>
      <c r="D3" s="20"/>
      <c r="E3" s="117"/>
      <c r="F3" s="117"/>
      <c r="G3" s="117"/>
      <c r="H3" s="117"/>
      <c r="I3" s="117"/>
      <c r="J3" s="117"/>
      <c r="K3" s="118"/>
    </row>
    <row r="4" spans="2:11" ht="15" thickBot="1" x14ac:dyDescent="0.35">
      <c r="B4" s="21"/>
      <c r="C4" s="22"/>
      <c r="D4" s="23"/>
      <c r="E4" s="119"/>
      <c r="F4" s="119"/>
      <c r="G4" s="119"/>
      <c r="H4" s="119"/>
      <c r="I4" s="119"/>
      <c r="J4" s="119"/>
      <c r="K4" s="120"/>
    </row>
    <row r="5" spans="2:11" s="24" customFormat="1" ht="25.2" customHeight="1" thickBot="1" x14ac:dyDescent="0.35">
      <c r="B5" s="121" t="s">
        <v>1</v>
      </c>
      <c r="C5" s="122"/>
      <c r="D5" s="122"/>
      <c r="E5" s="122"/>
      <c r="F5" s="122"/>
      <c r="G5" s="122"/>
      <c r="H5" s="122"/>
      <c r="I5" s="122"/>
      <c r="J5" s="122"/>
      <c r="K5" s="123"/>
    </row>
    <row r="6" spans="2:11" x14ac:dyDescent="0.3"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2:11" x14ac:dyDescent="0.3">
      <c r="B7" s="25"/>
      <c r="K7" s="20"/>
    </row>
    <row r="8" spans="2:11" x14ac:dyDescent="0.3">
      <c r="B8" s="19"/>
      <c r="K8" s="20"/>
    </row>
    <row r="9" spans="2:11" x14ac:dyDescent="0.3">
      <c r="B9" s="19"/>
      <c r="K9" s="20"/>
    </row>
    <row r="10" spans="2:11" x14ac:dyDescent="0.3">
      <c r="B10" s="19"/>
      <c r="K10" s="20"/>
    </row>
    <row r="11" spans="2:11" x14ac:dyDescent="0.3">
      <c r="B11" s="19"/>
      <c r="K11" s="20"/>
    </row>
    <row r="12" spans="2:11" x14ac:dyDescent="0.3">
      <c r="B12" s="19"/>
      <c r="K12" s="20"/>
    </row>
    <row r="13" spans="2:11" x14ac:dyDescent="0.3">
      <c r="B13" s="19"/>
      <c r="K13" s="20"/>
    </row>
    <row r="14" spans="2:11" x14ac:dyDescent="0.3">
      <c r="B14" s="19"/>
      <c r="K14" s="20"/>
    </row>
    <row r="15" spans="2:11" x14ac:dyDescent="0.3">
      <c r="B15" s="19"/>
      <c r="K15" s="20"/>
    </row>
    <row r="16" spans="2:11" x14ac:dyDescent="0.3">
      <c r="B16" s="19"/>
      <c r="K16" s="20"/>
    </row>
    <row r="17" spans="2:11" x14ac:dyDescent="0.3">
      <c r="B17" s="19"/>
      <c r="K17" s="20"/>
    </row>
    <row r="18" spans="2:11" x14ac:dyDescent="0.3">
      <c r="B18" s="19"/>
      <c r="K18" s="20"/>
    </row>
    <row r="19" spans="2:11" x14ac:dyDescent="0.3">
      <c r="B19" s="19"/>
      <c r="K19" s="20"/>
    </row>
    <row r="20" spans="2:11" x14ac:dyDescent="0.3">
      <c r="B20" s="19"/>
      <c r="K20" s="20"/>
    </row>
    <row r="21" spans="2:11" x14ac:dyDescent="0.3">
      <c r="B21" s="19"/>
      <c r="K21" s="20"/>
    </row>
    <row r="22" spans="2:11" x14ac:dyDescent="0.3">
      <c r="B22" s="19"/>
      <c r="K22" s="20"/>
    </row>
    <row r="23" spans="2:11" x14ac:dyDescent="0.3">
      <c r="B23" s="19"/>
      <c r="K23" s="20"/>
    </row>
    <row r="24" spans="2:11" x14ac:dyDescent="0.3">
      <c r="B24" s="19"/>
      <c r="K24" s="20"/>
    </row>
    <row r="25" spans="2:11" x14ac:dyDescent="0.3">
      <c r="B25" s="19"/>
      <c r="E25" s="136" t="s">
        <v>2</v>
      </c>
      <c r="F25" s="136"/>
      <c r="G25" s="137"/>
      <c r="H25" s="138" t="s">
        <v>3</v>
      </c>
      <c r="I25" s="140" t="s">
        <v>4</v>
      </c>
      <c r="K25" s="20"/>
    </row>
    <row r="26" spans="2:11" x14ac:dyDescent="0.3">
      <c r="B26" s="19"/>
      <c r="C26" s="143" t="s">
        <v>5</v>
      </c>
      <c r="D26" s="144"/>
      <c r="E26" s="60" t="s">
        <v>6</v>
      </c>
      <c r="F26" s="60" t="s">
        <v>7</v>
      </c>
      <c r="G26" s="60" t="s">
        <v>8</v>
      </c>
      <c r="H26" s="139"/>
      <c r="I26" s="141"/>
      <c r="K26" s="20"/>
    </row>
    <row r="27" spans="2:11" x14ac:dyDescent="0.3">
      <c r="B27" s="19"/>
      <c r="C27" s="145"/>
      <c r="D27" s="146"/>
      <c r="E27" s="60" t="s">
        <v>9</v>
      </c>
      <c r="F27" s="60" t="s">
        <v>10</v>
      </c>
      <c r="G27" s="60">
        <v>1</v>
      </c>
      <c r="H27" s="139"/>
      <c r="I27" s="142"/>
      <c r="K27" s="20"/>
    </row>
    <row r="28" spans="2:11" x14ac:dyDescent="0.3">
      <c r="B28" s="19"/>
      <c r="C28" s="111" t="s">
        <v>11</v>
      </c>
      <c r="D28" s="112"/>
      <c r="E28" s="124" t="s">
        <v>12</v>
      </c>
      <c r="F28" s="125"/>
      <c r="G28" s="126"/>
      <c r="H28" s="26" t="s">
        <v>12</v>
      </c>
      <c r="I28" s="26" t="s">
        <v>12</v>
      </c>
      <c r="K28" s="20"/>
    </row>
    <row r="29" spans="2:11" x14ac:dyDescent="0.3">
      <c r="B29" s="19"/>
      <c r="C29" s="111" t="s">
        <v>13</v>
      </c>
      <c r="D29" s="112"/>
      <c r="E29" s="127" t="s">
        <v>12</v>
      </c>
      <c r="F29" s="128"/>
      <c r="G29" s="129"/>
      <c r="H29" s="26" t="s">
        <v>12</v>
      </c>
      <c r="I29" s="26" t="s">
        <v>12</v>
      </c>
      <c r="K29" s="20"/>
    </row>
    <row r="30" spans="2:11" x14ac:dyDescent="0.3">
      <c r="B30" s="19"/>
      <c r="C30" s="111" t="s">
        <v>14</v>
      </c>
      <c r="D30" s="112"/>
      <c r="E30" s="130" t="s">
        <v>15</v>
      </c>
      <c r="F30" s="131"/>
      <c r="G30" s="132"/>
      <c r="H30" s="26" t="s">
        <v>12</v>
      </c>
      <c r="I30" s="26" t="s">
        <v>12</v>
      </c>
      <c r="K30" s="20"/>
    </row>
    <row r="31" spans="2:11" x14ac:dyDescent="0.3">
      <c r="B31" s="19"/>
      <c r="C31" s="111" t="s">
        <v>16</v>
      </c>
      <c r="D31" s="112"/>
      <c r="E31" s="127" t="s">
        <v>17</v>
      </c>
      <c r="F31" s="128"/>
      <c r="G31" s="129"/>
      <c r="H31" s="27" t="s">
        <v>15</v>
      </c>
      <c r="I31" s="26" t="s">
        <v>18</v>
      </c>
      <c r="K31" s="20"/>
    </row>
    <row r="32" spans="2:11" ht="30" customHeight="1" x14ac:dyDescent="0.3">
      <c r="B32" s="19"/>
      <c r="C32" s="113" t="s">
        <v>19</v>
      </c>
      <c r="D32" s="114"/>
      <c r="E32" s="133" t="s">
        <v>20</v>
      </c>
      <c r="F32" s="134"/>
      <c r="G32" s="135"/>
      <c r="H32" s="59" t="s">
        <v>20</v>
      </c>
      <c r="I32" s="27" t="s">
        <v>15</v>
      </c>
      <c r="K32" s="20"/>
    </row>
    <row r="33" spans="2:11" ht="15" thickBot="1" x14ac:dyDescent="0.35">
      <c r="B33" s="21"/>
      <c r="C33" s="22"/>
      <c r="D33" s="22"/>
      <c r="E33" s="22"/>
      <c r="F33" s="22"/>
      <c r="G33" s="22"/>
      <c r="H33" s="22"/>
      <c r="I33" s="22"/>
      <c r="J33" s="22"/>
      <c r="K33" s="23"/>
    </row>
  </sheetData>
  <sheetProtection algorithmName="SHA-512" hashValue="A0DVAGjQJ6KPd4iySVtmc+IuuiFfoBXm6vlaC+5Ra10hIqVFhiNS1yKJ1irSzUgizRigqAiDZSeSu2ajpuf0sQ==" saltValue="DknZNFP5Gf0oZ73Lkl3SFw==" spinCount="100000" sheet="1" objects="1" scenarios="1"/>
  <mergeCells count="16">
    <mergeCell ref="C31:D31"/>
    <mergeCell ref="C32:D32"/>
    <mergeCell ref="E2:K4"/>
    <mergeCell ref="B5:K5"/>
    <mergeCell ref="C28:D28"/>
    <mergeCell ref="C29:D29"/>
    <mergeCell ref="C30:D30"/>
    <mergeCell ref="E28:G28"/>
    <mergeCell ref="E29:G29"/>
    <mergeCell ref="E30:G30"/>
    <mergeCell ref="E31:G31"/>
    <mergeCell ref="E32:G32"/>
    <mergeCell ref="E25:G25"/>
    <mergeCell ref="H25:H27"/>
    <mergeCell ref="I25:I27"/>
    <mergeCell ref="C26:D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2"/>
  <sheetViews>
    <sheetView tabSelected="1" zoomScaleNormal="100" workbookViewId="0">
      <selection activeCell="B17" sqref="B17:D17"/>
    </sheetView>
  </sheetViews>
  <sheetFormatPr defaultColWidth="8.88671875" defaultRowHeight="14.4" x14ac:dyDescent="0.3"/>
  <cols>
    <col min="1" max="1" width="8.33203125" style="36" customWidth="1"/>
    <col min="2" max="2" width="40.6640625" style="1" customWidth="1"/>
    <col min="3" max="5" width="35.6640625" style="1" customWidth="1"/>
    <col min="6" max="6" width="8.88671875" style="1"/>
    <col min="7" max="7" width="26" style="1" customWidth="1"/>
    <col min="8" max="16384" width="8.88671875" style="1"/>
  </cols>
  <sheetData>
    <row r="2" spans="1:5" ht="14.4" customHeight="1" x14ac:dyDescent="0.3">
      <c r="B2" s="34"/>
      <c r="C2" s="182" t="s">
        <v>21</v>
      </c>
      <c r="D2" s="183"/>
      <c r="E2" s="178" t="s">
        <v>22</v>
      </c>
    </row>
    <row r="3" spans="1:5" ht="14.4" customHeight="1" x14ac:dyDescent="0.3">
      <c r="B3" s="35"/>
      <c r="C3" s="182"/>
      <c r="D3" s="183"/>
      <c r="E3" s="179"/>
    </row>
    <row r="4" spans="1:5" ht="14.4" customHeight="1" x14ac:dyDescent="0.3">
      <c r="B4" s="35"/>
      <c r="C4" s="182"/>
      <c r="D4" s="183"/>
      <c r="E4" s="180">
        <v>2023</v>
      </c>
    </row>
    <row r="5" spans="1:5" ht="14.4" customHeight="1" x14ac:dyDescent="0.3">
      <c r="B5" s="37"/>
      <c r="C5" s="184"/>
      <c r="D5" s="185"/>
      <c r="E5" s="181"/>
    </row>
    <row r="6" spans="1:5" x14ac:dyDescent="0.3">
      <c r="B6" s="186" t="s">
        <v>23</v>
      </c>
      <c r="C6" s="187"/>
      <c r="D6" s="187"/>
      <c r="E6" s="187"/>
    </row>
    <row r="7" spans="1:5" x14ac:dyDescent="0.3">
      <c r="B7" s="3" t="s">
        <v>24</v>
      </c>
      <c r="C7" s="153"/>
      <c r="D7" s="154"/>
      <c r="E7" s="155"/>
    </row>
    <row r="8" spans="1:5" x14ac:dyDescent="0.3">
      <c r="B8" s="2" t="s">
        <v>25</v>
      </c>
      <c r="C8" s="174"/>
      <c r="D8" s="175"/>
      <c r="E8" s="176"/>
    </row>
    <row r="9" spans="1:5" x14ac:dyDescent="0.3">
      <c r="B9" s="2" t="s">
        <v>26</v>
      </c>
      <c r="C9" s="177"/>
      <c r="D9" s="154"/>
      <c r="E9" s="155"/>
    </row>
    <row r="10" spans="1:5" hidden="1" x14ac:dyDescent="0.3">
      <c r="A10" s="36" t="s">
        <v>27</v>
      </c>
      <c r="B10" s="2" t="s">
        <v>28</v>
      </c>
      <c r="C10" s="153"/>
      <c r="D10" s="154"/>
      <c r="E10" s="155"/>
    </row>
    <row r="11" spans="1:5" x14ac:dyDescent="0.3">
      <c r="B11" s="2" t="s">
        <v>29</v>
      </c>
      <c r="C11" s="153">
        <v>1</v>
      </c>
      <c r="D11" s="154"/>
      <c r="E11" s="155"/>
    </row>
    <row r="12" spans="1:5" x14ac:dyDescent="0.3">
      <c r="B12" s="161" t="s">
        <v>30</v>
      </c>
      <c r="C12" s="167" t="s">
        <v>135</v>
      </c>
      <c r="D12" s="168"/>
      <c r="E12" s="169"/>
    </row>
    <row r="13" spans="1:5" x14ac:dyDescent="0.3">
      <c r="B13" s="162"/>
      <c r="C13" s="170" t="s">
        <v>136</v>
      </c>
      <c r="D13" s="168"/>
      <c r="E13" s="169"/>
    </row>
    <row r="14" spans="1:5" x14ac:dyDescent="0.3">
      <c r="B14" s="163"/>
      <c r="C14" s="170" t="s">
        <v>137</v>
      </c>
      <c r="D14" s="168"/>
      <c r="E14" s="169"/>
    </row>
    <row r="15" spans="1:5" ht="25.2" customHeight="1" x14ac:dyDescent="0.3"/>
    <row r="16" spans="1:5" ht="14.4" customHeight="1" x14ac:dyDescent="0.3">
      <c r="B16" s="159" t="s">
        <v>31</v>
      </c>
      <c r="C16" s="159"/>
      <c r="D16" s="159"/>
      <c r="E16" s="159"/>
    </row>
    <row r="17" spans="1:8" ht="14.4" customHeight="1" x14ac:dyDescent="0.3">
      <c r="B17" s="164" t="s">
        <v>32</v>
      </c>
      <c r="C17" s="165"/>
      <c r="D17" s="166"/>
      <c r="E17" s="77"/>
      <c r="G17" s="94"/>
    </row>
    <row r="18" spans="1:8" ht="14.4" customHeight="1" x14ac:dyDescent="0.3">
      <c r="B18" s="171" t="s">
        <v>154</v>
      </c>
      <c r="C18" s="172"/>
      <c r="D18" s="173"/>
      <c r="E18" s="77"/>
    </row>
    <row r="19" spans="1:8" ht="25.2" customHeight="1" x14ac:dyDescent="0.3"/>
    <row r="20" spans="1:8" ht="14.4" customHeight="1" x14ac:dyDescent="0.3">
      <c r="B20" s="159" t="s">
        <v>33</v>
      </c>
      <c r="C20" s="160"/>
      <c r="D20" s="160"/>
      <c r="E20" s="160"/>
    </row>
    <row r="21" spans="1:8" x14ac:dyDescent="0.3">
      <c r="B21" s="2" t="s">
        <v>34</v>
      </c>
      <c r="C21" s="5">
        <v>1</v>
      </c>
      <c r="D21" s="6">
        <v>2</v>
      </c>
      <c r="E21" s="67">
        <v>3</v>
      </c>
    </row>
    <row r="22" spans="1:8" x14ac:dyDescent="0.3">
      <c r="B22" s="2" t="s">
        <v>35</v>
      </c>
      <c r="C22" s="78"/>
      <c r="D22" s="78"/>
      <c r="E22" s="78"/>
    </row>
    <row r="23" spans="1:8" x14ac:dyDescent="0.3">
      <c r="B23" s="2" t="s">
        <v>36</v>
      </c>
      <c r="C23" s="79"/>
      <c r="D23" s="79"/>
      <c r="E23" s="79"/>
    </row>
    <row r="24" spans="1:8" x14ac:dyDescent="0.3">
      <c r="B24" s="2" t="s">
        <v>37</v>
      </c>
      <c r="C24" s="79"/>
      <c r="D24" s="79"/>
      <c r="E24" s="79"/>
      <c r="G24" s="48"/>
    </row>
    <row r="25" spans="1:8" x14ac:dyDescent="0.3">
      <c r="B25" s="2" t="s">
        <v>151</v>
      </c>
      <c r="C25" s="79"/>
      <c r="D25" s="79"/>
      <c r="E25" s="79"/>
      <c r="G25" s="48"/>
    </row>
    <row r="26" spans="1:8" ht="19.95" customHeight="1" x14ac:dyDescent="0.3"/>
    <row r="27" spans="1:8" ht="14.4" hidden="1" customHeight="1" x14ac:dyDescent="0.3">
      <c r="A27" s="36" t="s">
        <v>27</v>
      </c>
      <c r="B27" s="31" t="s">
        <v>39</v>
      </c>
      <c r="C27" s="4"/>
      <c r="D27" s="4"/>
      <c r="E27" s="4"/>
      <c r="G27" s="30" t="s">
        <v>40</v>
      </c>
      <c r="H27" s="30"/>
    </row>
    <row r="28" spans="1:8" ht="14.4" hidden="1" customHeight="1" x14ac:dyDescent="0.3">
      <c r="A28" s="36" t="s">
        <v>27</v>
      </c>
      <c r="B28" s="31" t="s">
        <v>41</v>
      </c>
      <c r="C28" s="4" t="str">
        <f>IFERROR(INDEX(Worksheet!$A$2:$A$15,MATCH((C40*C54*SQRT(3))/14400,Worksheet!$A$2:$A$15,1)+1),"")</f>
        <v/>
      </c>
      <c r="D28" s="4" t="str">
        <f>IFERROR(INDEX(Worksheet!$A$2:$A$15,MATCH((D40*D54*SQRT(3))/14400,Worksheet!$A$2:$A$15,1)+1),"")</f>
        <v/>
      </c>
      <c r="E28" s="4" t="str">
        <f>IFERROR(INDEX(Worksheet!$A$2:$A$15,MATCH((E40*E54*SQRT(3))/14400,Worksheet!$A$2:$A$15,1)+1),"")</f>
        <v/>
      </c>
      <c r="G28" s="48"/>
    </row>
    <row r="29" spans="1:8" ht="14.4" customHeight="1" x14ac:dyDescent="0.3">
      <c r="B29" s="31" t="s">
        <v>42</v>
      </c>
      <c r="C29" s="79"/>
      <c r="D29" s="79"/>
      <c r="E29" s="79"/>
    </row>
    <row r="30" spans="1:8" ht="14.4" customHeight="1" x14ac:dyDescent="0.3">
      <c r="B30" s="31" t="s">
        <v>43</v>
      </c>
      <c r="C30" s="79"/>
      <c r="D30" s="79"/>
      <c r="E30" s="79"/>
    </row>
    <row r="31" spans="1:8" ht="19.95" customHeight="1" thickBot="1" x14ac:dyDescent="0.35"/>
    <row r="32" spans="1:8" ht="14.4" customHeight="1" thickBot="1" x14ac:dyDescent="0.35">
      <c r="B32" s="147" t="s">
        <v>134</v>
      </c>
      <c r="C32" s="148"/>
      <c r="D32" s="148"/>
      <c r="E32" s="149"/>
    </row>
    <row r="33" spans="2:7" ht="14.4" customHeight="1" thickBot="1" x14ac:dyDescent="0.35">
      <c r="B33" s="68" t="s">
        <v>23</v>
      </c>
      <c r="C33" s="69">
        <v>1</v>
      </c>
      <c r="D33" s="70">
        <v>2</v>
      </c>
      <c r="E33" s="74">
        <v>3</v>
      </c>
    </row>
    <row r="34" spans="2:7" ht="14.4" customHeight="1" x14ac:dyDescent="0.3">
      <c r="B34" s="7" t="s">
        <v>44</v>
      </c>
      <c r="C34" s="80"/>
      <c r="D34" s="80"/>
      <c r="E34" s="81"/>
    </row>
    <row r="35" spans="2:7" ht="14.4" customHeight="1" x14ac:dyDescent="0.3">
      <c r="B35" s="7" t="s">
        <v>45</v>
      </c>
      <c r="C35" s="78"/>
      <c r="D35" s="78"/>
      <c r="E35" s="82"/>
    </row>
    <row r="36" spans="2:7" ht="14.4" customHeight="1" x14ac:dyDescent="0.3">
      <c r="B36" s="7" t="s">
        <v>46</v>
      </c>
      <c r="C36" s="78"/>
      <c r="D36" s="78"/>
      <c r="E36" s="82"/>
    </row>
    <row r="37" spans="2:7" ht="14.4" customHeight="1" x14ac:dyDescent="0.3">
      <c r="B37" s="7" t="s">
        <v>47</v>
      </c>
      <c r="C37" s="79"/>
      <c r="D37" s="79"/>
      <c r="E37" s="83"/>
    </row>
    <row r="38" spans="2:7" ht="14.4" customHeight="1" x14ac:dyDescent="0.3">
      <c r="B38" s="8" t="s">
        <v>48</v>
      </c>
      <c r="C38" s="91"/>
      <c r="D38" s="78"/>
      <c r="E38" s="82"/>
    </row>
    <row r="39" spans="2:7" ht="14.4" customHeight="1" x14ac:dyDescent="0.3">
      <c r="B39" s="9" t="s">
        <v>49</v>
      </c>
      <c r="C39" s="5">
        <v>1</v>
      </c>
      <c r="D39" s="6">
        <v>2</v>
      </c>
      <c r="E39" s="75">
        <v>3</v>
      </c>
    </row>
    <row r="40" spans="2:7" ht="14.4" customHeight="1" x14ac:dyDescent="0.35">
      <c r="B40" s="10" t="s">
        <v>50</v>
      </c>
      <c r="C40" s="79"/>
      <c r="D40" s="79"/>
      <c r="E40" s="83"/>
    </row>
    <row r="41" spans="2:7" ht="14.4" customHeight="1" x14ac:dyDescent="0.35">
      <c r="B41" s="7" t="s">
        <v>51</v>
      </c>
      <c r="C41" s="79"/>
      <c r="D41" s="79"/>
      <c r="E41" s="83"/>
    </row>
    <row r="42" spans="2:7" ht="14.4" customHeight="1" x14ac:dyDescent="0.3">
      <c r="B42" s="10" t="s">
        <v>52</v>
      </c>
      <c r="C42" s="79"/>
      <c r="D42" s="79"/>
      <c r="E42" s="83"/>
    </row>
    <row r="43" spans="2:7" ht="14.4" customHeight="1" x14ac:dyDescent="0.3">
      <c r="B43" s="7" t="s">
        <v>5</v>
      </c>
      <c r="C43" s="79"/>
      <c r="D43" s="79"/>
      <c r="E43" s="83"/>
      <c r="G43" s="48"/>
    </row>
    <row r="44" spans="2:7" ht="14.4" customHeight="1" thickBot="1" x14ac:dyDescent="0.35">
      <c r="B44" s="12" t="s">
        <v>54</v>
      </c>
      <c r="C44" s="84"/>
      <c r="D44" s="84"/>
      <c r="E44" s="85"/>
    </row>
    <row r="45" spans="2:7" ht="19.95" customHeight="1" thickBot="1" x14ac:dyDescent="0.35"/>
    <row r="46" spans="2:7" ht="14.4" customHeight="1" thickBot="1" x14ac:dyDescent="0.35">
      <c r="B46" s="147" t="s">
        <v>133</v>
      </c>
      <c r="C46" s="148"/>
      <c r="D46" s="148"/>
      <c r="E46" s="149"/>
    </row>
    <row r="47" spans="2:7" ht="14.4" customHeight="1" x14ac:dyDescent="0.3">
      <c r="B47" s="71" t="s">
        <v>23</v>
      </c>
      <c r="C47" s="69">
        <v>1</v>
      </c>
      <c r="D47" s="70">
        <v>2</v>
      </c>
      <c r="E47" s="74">
        <v>3</v>
      </c>
    </row>
    <row r="48" spans="2:7" ht="14.4" customHeight="1" x14ac:dyDescent="0.3">
      <c r="B48" s="7" t="s">
        <v>44</v>
      </c>
      <c r="C48" s="78"/>
      <c r="D48" s="78"/>
      <c r="E48" s="82"/>
    </row>
    <row r="49" spans="2:7" ht="14.4" customHeight="1" x14ac:dyDescent="0.3">
      <c r="B49" s="7" t="s">
        <v>45</v>
      </c>
      <c r="C49" s="78"/>
      <c r="D49" s="78"/>
      <c r="E49" s="82"/>
    </row>
    <row r="50" spans="2:7" ht="14.4" customHeight="1" x14ac:dyDescent="0.3">
      <c r="B50" s="7" t="s">
        <v>46</v>
      </c>
      <c r="C50" s="78"/>
      <c r="D50" s="78"/>
      <c r="E50" s="82"/>
    </row>
    <row r="51" spans="2:7" ht="14.4" customHeight="1" x14ac:dyDescent="0.3">
      <c r="B51" s="7" t="s">
        <v>47</v>
      </c>
      <c r="C51" s="79"/>
      <c r="D51" s="79"/>
      <c r="E51" s="83"/>
    </row>
    <row r="52" spans="2:7" ht="14.4" customHeight="1" x14ac:dyDescent="0.3">
      <c r="B52" s="8" t="s">
        <v>48</v>
      </c>
      <c r="C52" s="78"/>
      <c r="D52" s="78"/>
      <c r="E52" s="82"/>
    </row>
    <row r="53" spans="2:7" ht="14.4" customHeight="1" x14ac:dyDescent="0.3">
      <c r="B53" s="11" t="s">
        <v>49</v>
      </c>
      <c r="C53" s="5">
        <v>1</v>
      </c>
      <c r="D53" s="6">
        <v>2</v>
      </c>
      <c r="E53" s="75">
        <v>3</v>
      </c>
    </row>
    <row r="54" spans="2:7" ht="14.4" customHeight="1" x14ac:dyDescent="0.35">
      <c r="B54" s="10" t="s">
        <v>55</v>
      </c>
      <c r="C54" s="79"/>
      <c r="D54" s="79"/>
      <c r="E54" s="83"/>
    </row>
    <row r="55" spans="2:7" ht="14.4" customHeight="1" x14ac:dyDescent="0.35">
      <c r="B55" s="10" t="s">
        <v>56</v>
      </c>
      <c r="C55" s="79"/>
      <c r="D55" s="79"/>
      <c r="E55" s="83"/>
    </row>
    <row r="56" spans="2:7" ht="14.4" customHeight="1" x14ac:dyDescent="0.3">
      <c r="B56" s="10" t="s">
        <v>52</v>
      </c>
      <c r="C56" s="79"/>
      <c r="D56" s="79"/>
      <c r="E56" s="83"/>
      <c r="G56" s="48"/>
    </row>
    <row r="57" spans="2:7" ht="14.4" customHeight="1" thickBot="1" x14ac:dyDescent="0.35">
      <c r="B57" s="12" t="s">
        <v>5</v>
      </c>
      <c r="C57" s="84"/>
      <c r="D57" s="84"/>
      <c r="E57" s="85"/>
    </row>
    <row r="58" spans="2:7" ht="19.95" customHeight="1" thickBot="1" x14ac:dyDescent="0.35"/>
    <row r="59" spans="2:7" ht="14.4" customHeight="1" thickBot="1" x14ac:dyDescent="0.35">
      <c r="B59" s="147" t="s">
        <v>57</v>
      </c>
      <c r="C59" s="148"/>
      <c r="D59" s="148"/>
      <c r="E59" s="149"/>
    </row>
    <row r="60" spans="2:7" ht="14.4" customHeight="1" x14ac:dyDescent="0.3">
      <c r="B60" s="71" t="s">
        <v>23</v>
      </c>
      <c r="C60" s="69">
        <v>1</v>
      </c>
      <c r="D60" s="70">
        <v>2</v>
      </c>
      <c r="E60" s="74">
        <v>3</v>
      </c>
    </row>
    <row r="61" spans="2:7" ht="14.4" customHeight="1" x14ac:dyDescent="0.3">
      <c r="B61" s="7" t="s">
        <v>44</v>
      </c>
      <c r="C61" s="78"/>
      <c r="D61" s="78"/>
      <c r="E61" s="82"/>
    </row>
    <row r="62" spans="2:7" ht="14.4" customHeight="1" x14ac:dyDescent="0.3">
      <c r="B62" s="7" t="s">
        <v>45</v>
      </c>
      <c r="C62" s="78"/>
      <c r="D62" s="78"/>
      <c r="E62" s="82"/>
    </row>
    <row r="63" spans="2:7" ht="14.4" customHeight="1" x14ac:dyDescent="0.3">
      <c r="B63" s="7" t="s">
        <v>46</v>
      </c>
      <c r="C63" s="78"/>
      <c r="D63" s="78"/>
      <c r="E63" s="82"/>
    </row>
    <row r="64" spans="2:7" ht="14.4" customHeight="1" x14ac:dyDescent="0.3">
      <c r="B64" s="7" t="s">
        <v>47</v>
      </c>
      <c r="C64" s="79"/>
      <c r="D64" s="79"/>
      <c r="E64" s="83"/>
    </row>
    <row r="65" spans="2:5" ht="14.4" customHeight="1" x14ac:dyDescent="0.3">
      <c r="B65" s="8" t="s">
        <v>48</v>
      </c>
      <c r="C65" s="78"/>
      <c r="D65" s="78"/>
      <c r="E65" s="82"/>
    </row>
    <row r="66" spans="2:5" ht="14.4" customHeight="1" x14ac:dyDescent="0.3">
      <c r="B66" s="11" t="s">
        <v>49</v>
      </c>
      <c r="C66" s="5">
        <v>1</v>
      </c>
      <c r="D66" s="6">
        <v>2</v>
      </c>
      <c r="E66" s="75">
        <v>3</v>
      </c>
    </row>
    <row r="67" spans="2:5" ht="14.4" customHeight="1" x14ac:dyDescent="0.3">
      <c r="B67" s="10" t="s">
        <v>58</v>
      </c>
      <c r="C67" s="79"/>
      <c r="D67" s="79"/>
      <c r="E67" s="83"/>
    </row>
    <row r="68" spans="2:5" ht="14.4" customHeight="1" x14ac:dyDescent="0.3">
      <c r="B68" s="28" t="s">
        <v>59</v>
      </c>
      <c r="C68" s="78"/>
      <c r="D68" s="78"/>
      <c r="E68" s="82"/>
    </row>
    <row r="69" spans="2:5" ht="14.4" customHeight="1" x14ac:dyDescent="0.3">
      <c r="B69" s="10" t="s">
        <v>60</v>
      </c>
      <c r="C69" s="78"/>
      <c r="D69" s="78"/>
      <c r="E69" s="82"/>
    </row>
    <row r="70" spans="2:5" ht="14.4" customHeight="1" x14ac:dyDescent="0.3">
      <c r="B70" s="10" t="s">
        <v>61</v>
      </c>
      <c r="C70" s="78"/>
      <c r="D70" s="78"/>
      <c r="E70" s="82"/>
    </row>
    <row r="71" spans="2:5" ht="14.4" customHeight="1" x14ac:dyDescent="0.3">
      <c r="B71" s="10" t="s">
        <v>5</v>
      </c>
      <c r="C71" s="79"/>
      <c r="D71" s="79"/>
      <c r="E71" s="83"/>
    </row>
    <row r="72" spans="2:5" ht="14.4" customHeight="1" x14ac:dyDescent="0.35">
      <c r="B72" s="10" t="s">
        <v>62</v>
      </c>
      <c r="C72" s="79"/>
      <c r="D72" s="79"/>
      <c r="E72" s="83"/>
    </row>
    <row r="73" spans="2:5" ht="14.4" customHeight="1" x14ac:dyDescent="0.35">
      <c r="B73" s="10" t="s">
        <v>63</v>
      </c>
      <c r="C73" s="79"/>
      <c r="D73" s="79"/>
      <c r="E73" s="83"/>
    </row>
    <row r="74" spans="2:5" ht="14.4" customHeight="1" x14ac:dyDescent="0.3">
      <c r="B74" s="10" t="s">
        <v>64</v>
      </c>
      <c r="C74" s="79"/>
      <c r="D74" s="79"/>
      <c r="E74" s="83"/>
    </row>
    <row r="75" spans="2:5" ht="14.4" customHeight="1" x14ac:dyDescent="0.3">
      <c r="B75" s="28" t="s">
        <v>65</v>
      </c>
      <c r="C75" s="79"/>
      <c r="D75" s="79"/>
      <c r="E75" s="83"/>
    </row>
    <row r="76" spans="2:5" ht="14.4" customHeight="1" x14ac:dyDescent="0.3">
      <c r="B76" s="28" t="s">
        <v>66</v>
      </c>
      <c r="C76" s="79"/>
      <c r="D76" s="79"/>
      <c r="E76" s="83"/>
    </row>
    <row r="77" spans="2:5" ht="14.4" customHeight="1" x14ac:dyDescent="0.3">
      <c r="B77" s="28" t="s">
        <v>67</v>
      </c>
      <c r="C77" s="79" t="str">
        <f>IF(OR(C24=2,C24=3)=TRUE,"DLMS","")</f>
        <v/>
      </c>
      <c r="D77" s="79" t="str">
        <f>IF(OR(D24=2,D24=3)=TRUE,"DLMS","")</f>
        <v/>
      </c>
      <c r="E77" s="83" t="str">
        <f>IF(OR(E24=2,E24=3)=TRUE,"DLMS","")</f>
        <v/>
      </c>
    </row>
    <row r="78" spans="2:5" ht="14.4" customHeight="1" x14ac:dyDescent="0.3">
      <c r="B78" s="11" t="s">
        <v>68</v>
      </c>
      <c r="C78" s="5">
        <v>1</v>
      </c>
      <c r="D78" s="6">
        <v>2</v>
      </c>
      <c r="E78" s="75">
        <v>3</v>
      </c>
    </row>
    <row r="79" spans="2:5" ht="14.4" customHeight="1" x14ac:dyDescent="0.3">
      <c r="B79" s="10" t="s">
        <v>69</v>
      </c>
      <c r="C79" s="77"/>
      <c r="D79" s="77"/>
      <c r="E79" s="86"/>
    </row>
    <row r="80" spans="2:5" ht="14.4" customHeight="1" thickBot="1" x14ac:dyDescent="0.35">
      <c r="B80" s="33" t="s">
        <v>70</v>
      </c>
      <c r="C80" s="87"/>
      <c r="D80" s="87"/>
      <c r="E80" s="88"/>
    </row>
    <row r="81" spans="1:5" ht="19.95" hidden="1" customHeight="1" thickBot="1" x14ac:dyDescent="0.35">
      <c r="A81" s="36" t="s">
        <v>27</v>
      </c>
      <c r="B81" s="32"/>
      <c r="C81" s="38"/>
      <c r="D81" s="39"/>
      <c r="E81" s="39"/>
    </row>
    <row r="82" spans="1:5" ht="14.4" hidden="1" customHeight="1" thickBot="1" x14ac:dyDescent="0.35">
      <c r="A82" s="36" t="s">
        <v>27</v>
      </c>
      <c r="B82" s="147" t="s">
        <v>71</v>
      </c>
      <c r="C82" s="148"/>
      <c r="D82" s="148"/>
      <c r="E82" s="149"/>
    </row>
    <row r="83" spans="1:5" ht="14.4" hidden="1" customHeight="1" x14ac:dyDescent="0.3">
      <c r="A83" s="36" t="s">
        <v>27</v>
      </c>
      <c r="B83" s="72" t="s">
        <v>23</v>
      </c>
      <c r="C83" s="69">
        <v>1</v>
      </c>
      <c r="D83" s="70">
        <v>2</v>
      </c>
      <c r="E83" s="74">
        <v>3</v>
      </c>
    </row>
    <row r="84" spans="1:5" ht="14.4" hidden="1" customHeight="1" x14ac:dyDescent="0.3">
      <c r="A84" s="36" t="s">
        <v>27</v>
      </c>
      <c r="B84" s="7" t="s">
        <v>72</v>
      </c>
      <c r="C84" s="50"/>
      <c r="D84" s="50"/>
      <c r="E84" s="51"/>
    </row>
    <row r="85" spans="1:5" ht="14.4" hidden="1" customHeight="1" x14ac:dyDescent="0.3">
      <c r="A85" s="36" t="s">
        <v>27</v>
      </c>
      <c r="B85" s="7" t="s">
        <v>73</v>
      </c>
      <c r="C85" s="50"/>
      <c r="D85" s="50"/>
      <c r="E85" s="51"/>
    </row>
    <row r="86" spans="1:5" ht="14.4" hidden="1" customHeight="1" x14ac:dyDescent="0.3">
      <c r="A86" s="36" t="s">
        <v>27</v>
      </c>
      <c r="B86" s="7" t="s">
        <v>74</v>
      </c>
      <c r="C86" s="50"/>
      <c r="D86" s="50"/>
      <c r="E86" s="51"/>
    </row>
    <row r="87" spans="1:5" ht="14.4" hidden="1" customHeight="1" thickBot="1" x14ac:dyDescent="0.35">
      <c r="A87" s="36" t="s">
        <v>27</v>
      </c>
      <c r="B87" s="56" t="s">
        <v>75</v>
      </c>
      <c r="C87" s="52"/>
      <c r="D87" s="52"/>
      <c r="E87" s="53"/>
    </row>
    <row r="88" spans="1:5" ht="19.95" customHeight="1" thickBot="1" x14ac:dyDescent="0.35"/>
    <row r="89" spans="1:5" ht="14.4" customHeight="1" thickBot="1" x14ac:dyDescent="0.35">
      <c r="B89" s="156" t="s">
        <v>76</v>
      </c>
      <c r="C89" s="157"/>
      <c r="D89" s="157"/>
      <c r="E89" s="158"/>
    </row>
    <row r="90" spans="1:5" ht="14.4" customHeight="1" thickBot="1" x14ac:dyDescent="0.35">
      <c r="B90" s="147" t="s">
        <v>77</v>
      </c>
      <c r="C90" s="148"/>
      <c r="D90" s="148"/>
      <c r="E90" s="149"/>
    </row>
    <row r="91" spans="1:5" ht="14.4" customHeight="1" x14ac:dyDescent="0.3">
      <c r="B91" s="41" t="s">
        <v>78</v>
      </c>
      <c r="C91" s="42">
        <v>1</v>
      </c>
      <c r="D91" s="42">
        <v>2</v>
      </c>
      <c r="E91" s="43">
        <v>3</v>
      </c>
    </row>
    <row r="92" spans="1:5" ht="14.4" customHeight="1" x14ac:dyDescent="0.3">
      <c r="B92" s="44" t="s">
        <v>79</v>
      </c>
      <c r="C92" s="78"/>
      <c r="D92" s="78"/>
      <c r="E92" s="82"/>
    </row>
    <row r="93" spans="1:5" ht="14.4" customHeight="1" x14ac:dyDescent="0.3">
      <c r="B93" s="7" t="s">
        <v>80</v>
      </c>
      <c r="C93" s="78"/>
      <c r="D93" s="78"/>
      <c r="E93" s="82"/>
    </row>
    <row r="94" spans="1:5" ht="14.4" customHeight="1" x14ac:dyDescent="0.3">
      <c r="B94" s="7" t="s">
        <v>81</v>
      </c>
      <c r="C94" s="78"/>
      <c r="D94" s="78"/>
      <c r="E94" s="82"/>
    </row>
    <row r="95" spans="1:5" ht="14.4" customHeight="1" x14ac:dyDescent="0.3">
      <c r="B95" s="7" t="s">
        <v>82</v>
      </c>
      <c r="C95" s="78"/>
      <c r="D95" s="78"/>
      <c r="E95" s="82"/>
    </row>
    <row r="96" spans="1:5" ht="14.4" customHeight="1" x14ac:dyDescent="0.3">
      <c r="B96" s="45" t="s">
        <v>83</v>
      </c>
      <c r="C96" s="40">
        <v>1</v>
      </c>
      <c r="D96" s="40">
        <v>2</v>
      </c>
      <c r="E96" s="46">
        <v>3</v>
      </c>
    </row>
    <row r="97" spans="2:5" ht="14.4" customHeight="1" x14ac:dyDescent="0.3">
      <c r="B97" s="44" t="s">
        <v>79</v>
      </c>
      <c r="C97" s="78"/>
      <c r="D97" s="78"/>
      <c r="E97" s="82"/>
    </row>
    <row r="98" spans="2:5" ht="14.4" customHeight="1" x14ac:dyDescent="0.3">
      <c r="B98" s="7" t="s">
        <v>80</v>
      </c>
      <c r="C98" s="78"/>
      <c r="D98" s="78"/>
      <c r="E98" s="82"/>
    </row>
    <row r="99" spans="2:5" ht="14.4" customHeight="1" x14ac:dyDescent="0.3">
      <c r="B99" s="7" t="s">
        <v>81</v>
      </c>
      <c r="C99" s="78"/>
      <c r="D99" s="78"/>
      <c r="E99" s="82"/>
    </row>
    <row r="100" spans="2:5" ht="14.4" customHeight="1" thickBot="1" x14ac:dyDescent="0.35">
      <c r="B100" s="12" t="s">
        <v>82</v>
      </c>
      <c r="C100" s="89"/>
      <c r="D100" s="89"/>
      <c r="E100" s="90"/>
    </row>
    <row r="101" spans="2:5" ht="14.4" customHeight="1" thickBot="1" x14ac:dyDescent="0.35"/>
    <row r="102" spans="2:5" ht="14.4" customHeight="1" thickBot="1" x14ac:dyDescent="0.35">
      <c r="B102" s="147" t="s">
        <v>84</v>
      </c>
      <c r="C102" s="148"/>
      <c r="D102" s="148"/>
      <c r="E102" s="149"/>
    </row>
    <row r="103" spans="2:5" ht="14.4" customHeight="1" x14ac:dyDescent="0.3">
      <c r="B103" s="41" t="s">
        <v>78</v>
      </c>
      <c r="C103" s="14">
        <v>1</v>
      </c>
      <c r="D103" s="15">
        <v>2</v>
      </c>
      <c r="E103" s="73">
        <v>3</v>
      </c>
    </row>
    <row r="104" spans="2:5" ht="14.4" customHeight="1" x14ac:dyDescent="0.3">
      <c r="B104" s="28" t="s">
        <v>79</v>
      </c>
      <c r="C104" s="78"/>
      <c r="D104" s="78"/>
      <c r="E104" s="82"/>
    </row>
    <row r="105" spans="2:5" ht="14.4" customHeight="1" x14ac:dyDescent="0.3">
      <c r="B105" s="7" t="s">
        <v>80</v>
      </c>
      <c r="C105" s="78"/>
      <c r="D105" s="78"/>
      <c r="E105" s="82"/>
    </row>
    <row r="106" spans="2:5" ht="14.4" customHeight="1" x14ac:dyDescent="0.3">
      <c r="B106" s="7" t="s">
        <v>81</v>
      </c>
      <c r="C106" s="78"/>
      <c r="D106" s="78"/>
      <c r="E106" s="82"/>
    </row>
    <row r="107" spans="2:5" ht="14.4" customHeight="1" thickBot="1" x14ac:dyDescent="0.35">
      <c r="B107" s="12" t="s">
        <v>82</v>
      </c>
      <c r="C107" s="89"/>
      <c r="D107" s="89"/>
      <c r="E107" s="90"/>
    </row>
    <row r="108" spans="2:5" ht="14.4" customHeight="1" thickBot="1" x14ac:dyDescent="0.35"/>
    <row r="109" spans="2:5" ht="14.4" customHeight="1" thickBot="1" x14ac:dyDescent="0.35">
      <c r="B109" s="147" t="s">
        <v>85</v>
      </c>
      <c r="C109" s="148"/>
      <c r="D109" s="148"/>
      <c r="E109" s="149"/>
    </row>
    <row r="110" spans="2:5" ht="14.4" customHeight="1" x14ac:dyDescent="0.3">
      <c r="B110" s="41" t="s">
        <v>78</v>
      </c>
      <c r="C110" s="14">
        <v>1</v>
      </c>
      <c r="D110" s="15">
        <v>2</v>
      </c>
      <c r="E110" s="73">
        <v>3</v>
      </c>
    </row>
    <row r="111" spans="2:5" ht="14.4" customHeight="1" x14ac:dyDescent="0.3">
      <c r="B111" s="28" t="s">
        <v>86</v>
      </c>
      <c r="C111" s="78"/>
      <c r="D111" s="78"/>
      <c r="E111" s="82"/>
    </row>
    <row r="112" spans="2:5" ht="14.4" customHeight="1" x14ac:dyDescent="0.3">
      <c r="B112" s="7" t="s">
        <v>87</v>
      </c>
      <c r="C112" s="78"/>
      <c r="D112" s="78"/>
      <c r="E112" s="82"/>
    </row>
    <row r="113" spans="1:5" ht="14.4" customHeight="1" x14ac:dyDescent="0.3">
      <c r="B113" s="7" t="s">
        <v>132</v>
      </c>
      <c r="C113" s="78"/>
      <c r="D113" s="78"/>
      <c r="E113" s="82"/>
    </row>
    <row r="114" spans="1:5" ht="14.4" customHeight="1" x14ac:dyDescent="0.3">
      <c r="B114" s="7" t="s">
        <v>153</v>
      </c>
      <c r="C114" s="78"/>
      <c r="D114" s="78"/>
      <c r="E114" s="82"/>
    </row>
    <row r="115" spans="1:5" ht="14.4" customHeight="1" x14ac:dyDescent="0.3">
      <c r="B115" s="7" t="s">
        <v>152</v>
      </c>
      <c r="C115" s="78"/>
      <c r="D115" s="78"/>
      <c r="E115" s="82"/>
    </row>
    <row r="116" spans="1:5" ht="14.4" customHeight="1" x14ac:dyDescent="0.3">
      <c r="B116" s="7" t="s">
        <v>88</v>
      </c>
      <c r="C116" s="78"/>
      <c r="D116" s="78"/>
      <c r="E116" s="82"/>
    </row>
    <row r="117" spans="1:5" ht="14.4" customHeight="1" x14ac:dyDescent="0.3">
      <c r="B117" s="28" t="s">
        <v>89</v>
      </c>
      <c r="C117" s="78"/>
      <c r="D117" s="78"/>
      <c r="E117" s="82"/>
    </row>
    <row r="118" spans="1:5" ht="14.4" customHeight="1" x14ac:dyDescent="0.3">
      <c r="B118" s="7" t="s">
        <v>90</v>
      </c>
      <c r="C118" s="78"/>
      <c r="D118" s="78"/>
      <c r="E118" s="82"/>
    </row>
    <row r="119" spans="1:5" ht="14.4" customHeight="1" x14ac:dyDescent="0.3">
      <c r="B119" s="7" t="s">
        <v>91</v>
      </c>
      <c r="C119" s="91"/>
      <c r="D119" s="78"/>
      <c r="E119" s="82"/>
    </row>
    <row r="120" spans="1:5" ht="14.4" customHeight="1" thickBot="1" x14ac:dyDescent="0.35">
      <c r="B120" s="12" t="s">
        <v>92</v>
      </c>
      <c r="C120" s="89"/>
      <c r="D120" s="89"/>
      <c r="E120" s="90"/>
    </row>
    <row r="121" spans="1:5" ht="14.4" customHeight="1" x14ac:dyDescent="0.3"/>
    <row r="122" spans="1:5" ht="14.4" hidden="1" customHeight="1" thickBot="1" x14ac:dyDescent="0.35">
      <c r="A122" s="24" t="s">
        <v>27</v>
      </c>
      <c r="B122" s="147" t="s">
        <v>93</v>
      </c>
      <c r="C122" s="148"/>
      <c r="D122" s="148"/>
      <c r="E122" s="149"/>
    </row>
    <row r="123" spans="1:5" ht="14.4" hidden="1" customHeight="1" x14ac:dyDescent="0.3">
      <c r="A123" s="24" t="s">
        <v>27</v>
      </c>
      <c r="B123" s="13"/>
      <c r="C123" s="14">
        <v>1</v>
      </c>
      <c r="D123" s="15">
        <v>2</v>
      </c>
      <c r="E123" s="73">
        <v>3</v>
      </c>
    </row>
    <row r="124" spans="1:5" ht="52.95" hidden="1" customHeight="1" x14ac:dyDescent="0.3">
      <c r="A124" s="24" t="s">
        <v>27</v>
      </c>
      <c r="B124" s="29" t="s">
        <v>94</v>
      </c>
      <c r="C124" s="57"/>
      <c r="D124" s="57"/>
      <c r="E124" s="58"/>
    </row>
    <row r="125" spans="1:5" ht="52.95" hidden="1" customHeight="1" thickBot="1" x14ac:dyDescent="0.35">
      <c r="A125" s="24" t="s">
        <v>27</v>
      </c>
      <c r="B125" s="47" t="s">
        <v>95</v>
      </c>
      <c r="C125" s="150"/>
      <c r="D125" s="151"/>
      <c r="E125" s="152"/>
    </row>
    <row r="126" spans="1:5" ht="14.4" customHeight="1" x14ac:dyDescent="0.3">
      <c r="B126" s="93"/>
    </row>
    <row r="127" spans="1:5" ht="14.4" customHeight="1" x14ac:dyDescent="0.3">
      <c r="B127" s="93"/>
    </row>
    <row r="128" spans="1:5" ht="14.4" customHeight="1" x14ac:dyDescent="0.3">
      <c r="B128" s="93"/>
    </row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  <row r="151" ht="14.4" customHeight="1" x14ac:dyDescent="0.3"/>
    <row r="152" ht="14.4" customHeight="1" x14ac:dyDescent="0.3"/>
  </sheetData>
  <autoFilter ref="A1:A152" xr:uid="{00000000-0009-0000-0000-000001000000}">
    <sortState xmlns:xlrd2="http://schemas.microsoft.com/office/spreadsheetml/2017/richdata2" ref="A2:A152">
      <sortCondition ref="A1:A152"/>
    </sortState>
  </autoFilter>
  <mergeCells count="27">
    <mergeCell ref="E2:E3"/>
    <mergeCell ref="E4:E5"/>
    <mergeCell ref="C2:D5"/>
    <mergeCell ref="B6:E6"/>
    <mergeCell ref="C7:E7"/>
    <mergeCell ref="C12:E12"/>
    <mergeCell ref="C13:E13"/>
    <mergeCell ref="C14:E14"/>
    <mergeCell ref="B18:D18"/>
    <mergeCell ref="C8:E8"/>
    <mergeCell ref="C9:E9"/>
    <mergeCell ref="B122:E122"/>
    <mergeCell ref="C125:E125"/>
    <mergeCell ref="B90:E90"/>
    <mergeCell ref="B109:E109"/>
    <mergeCell ref="C10:E10"/>
    <mergeCell ref="B102:E102"/>
    <mergeCell ref="B89:E89"/>
    <mergeCell ref="B46:E46"/>
    <mergeCell ref="B59:E59"/>
    <mergeCell ref="B20:E20"/>
    <mergeCell ref="B82:E82"/>
    <mergeCell ref="B32:E32"/>
    <mergeCell ref="C11:E11"/>
    <mergeCell ref="B16:E16"/>
    <mergeCell ref="B12:B14"/>
    <mergeCell ref="B17:D17"/>
  </mergeCells>
  <conditionalFormatting sqref="C79:E79">
    <cfRule type="cellIs" dxfId="13" priority="26" operator="equal">
      <formula>"Not Attached"</formula>
    </cfRule>
    <cfRule type="cellIs" dxfId="12" priority="27" operator="equal">
      <formula>"Attached"</formula>
    </cfRule>
  </conditionalFormatting>
  <conditionalFormatting sqref="C80:E80">
    <cfRule type="cellIs" dxfId="11" priority="24" operator="equal">
      <formula>"Not Attached"</formula>
    </cfRule>
    <cfRule type="cellIs" dxfId="10" priority="25" operator="equal">
      <formula>"Attached"</formula>
    </cfRule>
  </conditionalFormatting>
  <conditionalFormatting sqref="C30:E30 C85:E85">
    <cfRule type="expression" dxfId="9" priority="23">
      <formula>OR(C$24=2,C$24=3)</formula>
    </cfRule>
  </conditionalFormatting>
  <conditionalFormatting sqref="E34:E38 E40:E44 E48:E52 E54:E57 E87 E61:E65 E67:E77 E79:E80 E92:E95 E97:E100 E104:E107 E124 E111:E120 E27:E30 E22:E25">
    <cfRule type="expression" dxfId="8" priority="17">
      <formula>IF($C$11&lt;3,TRUE,FALSE)</formula>
    </cfRule>
  </conditionalFormatting>
  <conditionalFormatting sqref="D34:D38 D40:D44 D48:D52 D54:D57 D87 D61:D65 D67:D77 D79:D80 D92:D95 D97:D100 D104:D107 D124 D111:D120 D27:D30 D22:D25">
    <cfRule type="expression" dxfId="7" priority="16">
      <formula>IF($C$11&lt;2,TRUE,FALSE)</formula>
    </cfRule>
  </conditionalFormatting>
  <conditionalFormatting sqref="C61:E65 C79:E80 C67:E77">
    <cfRule type="expression" dxfId="6" priority="14">
      <formula>OR(C$24="1A",C$24="1B",C$24="1C")</formula>
    </cfRule>
  </conditionalFormatting>
  <conditionalFormatting sqref="E84:E86">
    <cfRule type="expression" dxfId="5" priority="9">
      <formula>IF($C$11&lt;3,TRUE,FALSE)</formula>
    </cfRule>
  </conditionalFormatting>
  <conditionalFormatting sqref="D84:D86">
    <cfRule type="expression" dxfId="4" priority="8">
      <formula>IF($C$11&lt;2,TRUE,FALSE)</formula>
    </cfRule>
  </conditionalFormatting>
  <conditionalFormatting sqref="C86:E86">
    <cfRule type="expression" dxfId="3" priority="5">
      <formula>OR(C$24="1A",C$24="1B",C$24="1C",C$24=3)</formula>
    </cfRule>
  </conditionalFormatting>
  <conditionalFormatting sqref="C87:E87">
    <cfRule type="expression" dxfId="2" priority="4">
      <formula>OR(C$24="1A",C$24="1B",C$24="1C",C$24=2)</formula>
    </cfRule>
  </conditionalFormatting>
  <conditionalFormatting sqref="E17:E18">
    <cfRule type="cellIs" dxfId="1" priority="1" operator="equal">
      <formula>"Not Attached"</formula>
    </cfRule>
    <cfRule type="cellIs" dxfId="0" priority="2" operator="equal">
      <formula>"Attached"</formula>
    </cfRule>
  </conditionalFormatting>
  <dataValidations count="13">
    <dataValidation type="list" allowBlank="1" showInputMessage="1" showErrorMessage="1" sqref="D24:E25 C24" xr:uid="{00000000-0002-0000-0100-000000000000}">
      <formula1>"1A,1B,1C,2,3"</formula1>
    </dataValidation>
    <dataValidation type="list" allowBlank="1" showInputMessage="1" showErrorMessage="1" sqref="C74:E74" xr:uid="{00000000-0002-0000-0100-000001000000}">
      <formula1>"2-bridge, 3-bridge"</formula1>
    </dataValidation>
    <dataValidation type="list" allowBlank="1" showInputMessage="1" showErrorMessage="1" sqref="C79:E80 E17:E18" xr:uid="{00000000-0002-0000-0100-000002000000}">
      <formula1>"Attached,Not Attached"</formula1>
    </dataValidation>
    <dataValidation type="list" allowBlank="1" showInputMessage="1" showErrorMessage="1" sqref="C11:E11" xr:uid="{00000000-0002-0000-0100-000003000000}">
      <formula1>"1,2,3"</formula1>
    </dataValidation>
    <dataValidation type="list" allowBlank="1" showInputMessage="1" showErrorMessage="1" sqref="E2" xr:uid="{00000000-0002-0000-0100-000004000000}">
      <formula1>"Client Version,Elia Version"</formula1>
    </dataValidation>
    <dataValidation type="list" allowBlank="1" showInputMessage="1" showErrorMessage="1" sqref="C44:E44" xr:uid="{00000000-0002-0000-0100-000005000000}">
      <formula1>"Busbar, Transfo (X), Line (X)"</formula1>
    </dataValidation>
    <dataValidation type="list" allowBlank="1" showInputMessage="1" showErrorMessage="1" sqref="D30:E30 C25" xr:uid="{00000000-0002-0000-0100-000006000000}">
      <formula1>"Yes,No"</formula1>
    </dataValidation>
    <dataValidation type="list" allowBlank="1" showInputMessage="1" showErrorMessage="1" sqref="C41:E41 C72:E72" xr:uid="{00000000-0002-0000-0100-000007000000}">
      <formula1>"1A,5A"</formula1>
    </dataValidation>
    <dataValidation type="list" allowBlank="1" showInputMessage="1" showErrorMessage="1" sqref="C43:E43" xr:uid="{00000000-0002-0000-0100-000008000000}">
      <formula1>"0.2S,0.5S,1.0S"</formula1>
    </dataValidation>
    <dataValidation type="list" allowBlank="1" showInputMessage="1" showErrorMessage="1" sqref="C57:E57" xr:uid="{00000000-0002-0000-0100-000009000000}">
      <formula1>"0.2,0.5,1.0"</formula1>
    </dataValidation>
    <dataValidation type="list" allowBlank="1" showInputMessage="1" showErrorMessage="1" sqref="C55:E55 C73:E73" xr:uid="{00000000-0002-0000-0100-00000A000000}">
      <formula1>"110V,63,5V,100V,57,5V"</formula1>
    </dataValidation>
    <dataValidation type="list" allowBlank="1" showInputMessage="1" showErrorMessage="1" sqref="C30" xr:uid="{00000000-0002-0000-0100-00000B000000}">
      <formula1>"Not Needed,Only A+/A-,All Impulses"</formula1>
    </dataValidation>
    <dataValidation type="list" allowBlank="1" showInputMessage="1" showErrorMessage="1" sqref="C71:E71" xr:uid="{00000000-0002-0000-0100-00000C000000}">
      <formula1>INDIRECT(C67)</formula1>
    </dataValidation>
  </dataValidations>
  <hyperlinks>
    <hyperlink ref="C14" r:id="rId1" xr:uid="{15ABEF58-8BAE-4B27-9E95-789D3A2A0808}"/>
  </hyperlinks>
  <pageMargins left="0.23622047244094491" right="0.23622047244094491" top="0.74803149606299213" bottom="0.74803149606299213" header="0.31496062992125984" footer="0.31496062992125984"/>
  <pageSetup paperSize="8" scale="7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D000000}">
          <x14:formula1>
            <xm:f>Worksheet!$A$17:$C$17</xm:f>
          </x14:formula1>
          <xm:sqref>C67:E67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selection activeCell="I31" sqref="I31"/>
    </sheetView>
  </sheetViews>
  <sheetFormatPr defaultRowHeight="14.4" x14ac:dyDescent="0.3"/>
  <cols>
    <col min="1" max="1" width="15.6640625" style="54" customWidth="1"/>
    <col min="2" max="5" width="15.6640625" style="49" customWidth="1"/>
    <col min="7" max="7" width="40.6640625" customWidth="1"/>
    <col min="8" max="8" width="20.6640625" customWidth="1"/>
    <col min="9" max="11" width="12.6640625" customWidth="1"/>
  </cols>
  <sheetData>
    <row r="1" spans="1:1" ht="28.8" x14ac:dyDescent="0.3">
      <c r="A1" s="55" t="s">
        <v>96</v>
      </c>
    </row>
    <row r="2" spans="1:1" x14ac:dyDescent="0.3">
      <c r="A2" s="54">
        <v>0.1</v>
      </c>
    </row>
    <row r="3" spans="1:1" x14ac:dyDescent="0.3">
      <c r="A3" s="54">
        <v>0.25</v>
      </c>
    </row>
    <row r="4" spans="1:1" x14ac:dyDescent="0.3">
      <c r="A4" s="54">
        <v>0.5</v>
      </c>
    </row>
    <row r="5" spans="1:1" x14ac:dyDescent="0.3">
      <c r="A5" s="54">
        <v>1</v>
      </c>
    </row>
    <row r="6" spans="1:1" x14ac:dyDescent="0.3">
      <c r="A6" s="54">
        <v>2</v>
      </c>
    </row>
    <row r="7" spans="1:1" x14ac:dyDescent="0.3">
      <c r="A7" s="54">
        <v>5</v>
      </c>
    </row>
    <row r="8" spans="1:1" x14ac:dyDescent="0.3">
      <c r="A8" s="54">
        <v>10</v>
      </c>
    </row>
    <row r="9" spans="1:1" x14ac:dyDescent="0.3">
      <c r="A9" s="54">
        <v>15</v>
      </c>
    </row>
    <row r="10" spans="1:1" x14ac:dyDescent="0.3">
      <c r="A10" s="54">
        <v>20</v>
      </c>
    </row>
    <row r="11" spans="1:1" x14ac:dyDescent="0.3">
      <c r="A11" s="54">
        <v>25</v>
      </c>
    </row>
    <row r="12" spans="1:1" x14ac:dyDescent="0.3">
      <c r="A12" s="54">
        <v>50</v>
      </c>
    </row>
    <row r="13" spans="1:1" x14ac:dyDescent="0.3">
      <c r="A13" s="54">
        <v>100</v>
      </c>
    </row>
    <row r="14" spans="1:1" x14ac:dyDescent="0.3">
      <c r="A14" s="54">
        <v>250</v>
      </c>
    </row>
    <row r="15" spans="1:1" x14ac:dyDescent="0.3">
      <c r="A15" s="54">
        <v>500</v>
      </c>
    </row>
    <row r="17" spans="1:11" x14ac:dyDescent="0.3">
      <c r="A17" s="54" t="s">
        <v>97</v>
      </c>
      <c r="B17" s="49" t="s">
        <v>98</v>
      </c>
      <c r="C17" s="49" t="s">
        <v>99</v>
      </c>
    </row>
    <row r="18" spans="1:11" x14ac:dyDescent="0.3">
      <c r="A18" s="54" t="s">
        <v>53</v>
      </c>
      <c r="B18" s="54" t="s">
        <v>53</v>
      </c>
      <c r="C18" s="54" t="s">
        <v>100</v>
      </c>
    </row>
    <row r="19" spans="1:11" x14ac:dyDescent="0.3">
      <c r="A19" s="54" t="s">
        <v>101</v>
      </c>
      <c r="B19" s="54" t="s">
        <v>101</v>
      </c>
      <c r="C19" s="54" t="s">
        <v>102</v>
      </c>
    </row>
    <row r="20" spans="1:11" x14ac:dyDescent="0.3">
      <c r="A20" s="54" t="s">
        <v>103</v>
      </c>
      <c r="B20" s="54" t="s">
        <v>103</v>
      </c>
      <c r="C20" s="54" t="s">
        <v>104</v>
      </c>
    </row>
    <row r="22" spans="1:11" x14ac:dyDescent="0.3">
      <c r="A22" s="54" t="s">
        <v>105</v>
      </c>
      <c r="B22" s="49" t="s">
        <v>38</v>
      </c>
      <c r="C22" s="49" t="s">
        <v>106</v>
      </c>
      <c r="D22" s="49">
        <v>2</v>
      </c>
      <c r="E22" s="49">
        <v>3</v>
      </c>
    </row>
    <row r="23" spans="1:11" x14ac:dyDescent="0.3">
      <c r="D23" s="54" t="s">
        <v>97</v>
      </c>
      <c r="E23" s="54" t="s">
        <v>97</v>
      </c>
    </row>
    <row r="24" spans="1:11" x14ac:dyDescent="0.3">
      <c r="D24" s="49" t="s">
        <v>98</v>
      </c>
    </row>
    <row r="25" spans="1:11" x14ac:dyDescent="0.3">
      <c r="D25" s="49" t="s">
        <v>99</v>
      </c>
    </row>
    <row r="28" spans="1:11" ht="15" thickBot="1" x14ac:dyDescent="0.35"/>
    <row r="29" spans="1:11" ht="15" thickBot="1" x14ac:dyDescent="0.35">
      <c r="G29" s="98"/>
      <c r="H29" s="98"/>
      <c r="I29" s="99" t="s">
        <v>140</v>
      </c>
      <c r="J29" s="100" t="s">
        <v>141</v>
      </c>
      <c r="K29" s="100" t="s">
        <v>142</v>
      </c>
    </row>
    <row r="30" spans="1:11" ht="15" thickBot="1" x14ac:dyDescent="0.35">
      <c r="G30" s="98"/>
      <c r="H30" s="101" t="s">
        <v>143</v>
      </c>
      <c r="I30" s="102">
        <v>1</v>
      </c>
      <c r="J30" s="102">
        <v>2</v>
      </c>
      <c r="K30" s="102">
        <f>COUNTIF('[1]Technical Info'!C24:E24,"3")</f>
        <v>0</v>
      </c>
    </row>
    <row r="31" spans="1:11" ht="15" thickBot="1" x14ac:dyDescent="0.35">
      <c r="G31" s="103" t="s">
        <v>144</v>
      </c>
      <c r="H31" s="104" t="s">
        <v>145</v>
      </c>
      <c r="I31" s="105">
        <f>IF(I30&lt;&gt;0,6*(0.5+(I30*0.5)),0)</f>
        <v>6</v>
      </c>
      <c r="J31" s="105">
        <f>IF(J30&lt;&gt;0,4*(0.5+(J30*0.5)),0)</f>
        <v>6</v>
      </c>
      <c r="K31" s="105">
        <f>IF(K30&lt;&gt;0,2*(0.5+(K30*0.5)),0)</f>
        <v>0</v>
      </c>
    </row>
    <row r="32" spans="1:11" ht="15" thickBot="1" x14ac:dyDescent="0.35">
      <c r="G32" s="106" t="s">
        <v>146</v>
      </c>
      <c r="H32" s="107" t="s">
        <v>147</v>
      </c>
      <c r="I32" s="105">
        <f>IF(I30&lt;&gt;0,6,0)</f>
        <v>6</v>
      </c>
      <c r="J32" s="105">
        <f>IF(J30&lt;&gt;0,4,0)</f>
        <v>4</v>
      </c>
      <c r="K32" s="105">
        <f>IF(K30&lt;&gt;0,4,0)</f>
        <v>0</v>
      </c>
    </row>
    <row r="33" spans="7:11" ht="15" thickBot="1" x14ac:dyDescent="0.35">
      <c r="G33" s="108" t="s">
        <v>148</v>
      </c>
      <c r="H33" s="109" t="s">
        <v>149</v>
      </c>
      <c r="I33" s="105">
        <f>IF(I30&lt;&gt;0,8*I30,0)</f>
        <v>8</v>
      </c>
      <c r="J33" s="105">
        <f>IF(J30&lt;&gt;0,4*J30,0)</f>
        <v>8</v>
      </c>
      <c r="K33" s="105">
        <f>IF(K30&lt;&gt;0,4*K30,0)</f>
        <v>0</v>
      </c>
    </row>
    <row r="34" spans="7:11" x14ac:dyDescent="0.3">
      <c r="H34" s="110" t="s">
        <v>150</v>
      </c>
      <c r="I34" s="49">
        <f>SUM(I31:I33)</f>
        <v>20</v>
      </c>
      <c r="J34" s="49">
        <f t="shared" ref="J34:K34" si="0">SUM(J31:J33)</f>
        <v>18</v>
      </c>
      <c r="K34" s="49">
        <f t="shared" si="0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8"/>
  <sheetViews>
    <sheetView workbookViewId="0">
      <selection activeCell="D8" sqref="D8"/>
    </sheetView>
  </sheetViews>
  <sheetFormatPr defaultColWidth="8.88671875" defaultRowHeight="14.4" x14ac:dyDescent="0.3"/>
  <cols>
    <col min="1" max="1" width="8.88671875" style="1"/>
    <col min="2" max="2" width="12.6640625" style="1" customWidth="1"/>
    <col min="3" max="3" width="75.6640625" style="1" customWidth="1"/>
    <col min="4" max="6" width="12.6640625" style="1" customWidth="1"/>
    <col min="7" max="7" width="9.44140625" style="1" bestFit="1" customWidth="1"/>
    <col min="8" max="16384" width="8.88671875" style="1"/>
  </cols>
  <sheetData>
    <row r="2" spans="1:6" x14ac:dyDescent="0.3">
      <c r="B2" s="96" t="s">
        <v>138</v>
      </c>
      <c r="C2" s="97"/>
    </row>
    <row r="3" spans="1:6" x14ac:dyDescent="0.3">
      <c r="B3" s="96" t="s">
        <v>139</v>
      </c>
      <c r="C3" s="97"/>
    </row>
    <row r="4" spans="1:6" ht="15" thickBot="1" x14ac:dyDescent="0.35"/>
    <row r="5" spans="1:6" ht="21.6" thickBot="1" x14ac:dyDescent="0.45">
      <c r="B5" s="192" t="s">
        <v>107</v>
      </c>
      <c r="C5" s="193"/>
      <c r="D5" s="193"/>
      <c r="E5" s="193"/>
      <c r="F5" s="194"/>
    </row>
    <row r="6" spans="1:6" x14ac:dyDescent="0.3">
      <c r="B6" s="61" t="s">
        <v>108</v>
      </c>
      <c r="C6" s="62" t="s">
        <v>109</v>
      </c>
      <c r="D6" s="62" t="s">
        <v>110</v>
      </c>
      <c r="E6" s="62" t="s">
        <v>111</v>
      </c>
      <c r="F6" s="63" t="s">
        <v>131</v>
      </c>
    </row>
    <row r="7" spans="1:6" x14ac:dyDescent="0.3">
      <c r="A7" s="191" t="s">
        <v>129</v>
      </c>
      <c r="B7" s="64">
        <v>1063508</v>
      </c>
      <c r="C7" s="64" t="s">
        <v>112</v>
      </c>
      <c r="D7" s="64">
        <v>2</v>
      </c>
      <c r="E7" s="76">
        <v>2068.2600000000002</v>
      </c>
      <c r="F7" s="66">
        <f>E7*D7</f>
        <v>4136.5200000000004</v>
      </c>
    </row>
    <row r="8" spans="1:6" x14ac:dyDescent="0.3">
      <c r="A8" s="191"/>
      <c r="B8" s="64">
        <v>1063509</v>
      </c>
      <c r="C8" s="64" t="s">
        <v>113</v>
      </c>
      <c r="D8" s="64">
        <f>COUNTIF('Technical Info'!C24:E24,"1A")</f>
        <v>0</v>
      </c>
      <c r="E8" s="76">
        <v>4023.64</v>
      </c>
      <c r="F8" s="66">
        <f t="shared" ref="F8:F16" si="0">E8*D8</f>
        <v>0</v>
      </c>
    </row>
    <row r="9" spans="1:6" x14ac:dyDescent="0.3">
      <c r="A9" s="191"/>
      <c r="B9" s="64">
        <v>1063510</v>
      </c>
      <c r="C9" s="64" t="s">
        <v>114</v>
      </c>
      <c r="D9" s="64">
        <f>COUNTIF('Technical Info'!C24:E24,"1B")</f>
        <v>0</v>
      </c>
      <c r="E9" s="66">
        <v>3562.64</v>
      </c>
      <c r="F9" s="66">
        <f t="shared" si="0"/>
        <v>0</v>
      </c>
    </row>
    <row r="10" spans="1:6" x14ac:dyDescent="0.3">
      <c r="A10" s="191"/>
      <c r="B10" s="64">
        <v>1063511</v>
      </c>
      <c r="C10" s="64" t="s">
        <v>115</v>
      </c>
      <c r="D10" s="64">
        <f>COUNTIF('Technical Info'!C24:E24,"1C")</f>
        <v>0</v>
      </c>
      <c r="E10" s="66">
        <v>2859.64</v>
      </c>
      <c r="F10" s="66">
        <f t="shared" si="0"/>
        <v>0</v>
      </c>
    </row>
    <row r="11" spans="1:6" x14ac:dyDescent="0.3">
      <c r="A11" s="191"/>
      <c r="B11" s="64"/>
      <c r="C11" s="64" t="s">
        <v>116</v>
      </c>
      <c r="D11" s="64">
        <v>2</v>
      </c>
      <c r="E11" s="66">
        <v>4849.53</v>
      </c>
      <c r="F11" s="66">
        <f t="shared" si="0"/>
        <v>9699.06</v>
      </c>
    </row>
    <row r="12" spans="1:6" x14ac:dyDescent="0.3">
      <c r="A12" s="191"/>
      <c r="B12" s="64">
        <v>1063513</v>
      </c>
      <c r="C12" s="64" t="s">
        <v>117</v>
      </c>
      <c r="D12" s="64">
        <f>COUNTIF('Technical Info'!C30:E30,"Only A+/A-")</f>
        <v>0</v>
      </c>
      <c r="E12" s="66">
        <v>257</v>
      </c>
      <c r="F12" s="66">
        <f t="shared" si="0"/>
        <v>0</v>
      </c>
    </row>
    <row r="13" spans="1:6" x14ac:dyDescent="0.3">
      <c r="A13" s="191"/>
      <c r="B13" s="64">
        <v>1063514</v>
      </c>
      <c r="C13" s="64" t="s">
        <v>118</v>
      </c>
      <c r="D13" s="64">
        <f>COUNTIF('Technical Info'!C30:E30,"All Impulses")</f>
        <v>0</v>
      </c>
      <c r="E13" s="66">
        <v>514</v>
      </c>
      <c r="F13" s="66">
        <f t="shared" si="0"/>
        <v>0</v>
      </c>
    </row>
    <row r="14" spans="1:6" x14ac:dyDescent="0.3">
      <c r="A14" s="191"/>
      <c r="B14" s="64"/>
      <c r="C14" s="64" t="s">
        <v>119</v>
      </c>
      <c r="D14" s="64">
        <f>COUNTIF('Technical Info'!C24:E24,"3")</f>
        <v>0</v>
      </c>
      <c r="E14" s="66">
        <v>0</v>
      </c>
      <c r="F14" s="66">
        <f t="shared" si="0"/>
        <v>0</v>
      </c>
    </row>
    <row r="15" spans="1:6" x14ac:dyDescent="0.3">
      <c r="A15" s="191"/>
      <c r="B15" s="64"/>
      <c r="C15" s="64" t="s">
        <v>120</v>
      </c>
      <c r="D15" s="64">
        <v>2</v>
      </c>
      <c r="E15" s="66">
        <v>1600</v>
      </c>
      <c r="F15" s="66">
        <f t="shared" si="0"/>
        <v>3200</v>
      </c>
    </row>
    <row r="16" spans="1:6" x14ac:dyDescent="0.3">
      <c r="A16" s="191"/>
      <c r="B16" s="64">
        <v>1063493</v>
      </c>
      <c r="C16" s="64" t="s">
        <v>121</v>
      </c>
      <c r="D16" s="64">
        <v>1</v>
      </c>
      <c r="E16" s="66">
        <v>459.49</v>
      </c>
      <c r="F16" s="66">
        <f t="shared" si="0"/>
        <v>459.49</v>
      </c>
    </row>
    <row r="17" spans="2:7" x14ac:dyDescent="0.3">
      <c r="D17" s="195" t="s">
        <v>131</v>
      </c>
      <c r="E17" s="196"/>
      <c r="F17" s="65">
        <f>SUM(F7:F16)</f>
        <v>17495.070000000003</v>
      </c>
      <c r="G17" s="92"/>
    </row>
    <row r="19" spans="2:7" ht="15" thickBot="1" x14ac:dyDescent="0.35"/>
    <row r="20" spans="2:7" ht="21.6" thickBot="1" x14ac:dyDescent="0.45">
      <c r="B20" s="192" t="s">
        <v>130</v>
      </c>
      <c r="C20" s="193"/>
      <c r="D20" s="193"/>
      <c r="E20" s="193"/>
      <c r="F20" s="194"/>
    </row>
    <row r="21" spans="2:7" x14ac:dyDescent="0.3">
      <c r="B21" s="61" t="s">
        <v>45</v>
      </c>
      <c r="C21" s="62" t="s">
        <v>122</v>
      </c>
      <c r="D21" s="197" t="s">
        <v>110</v>
      </c>
      <c r="E21" s="198"/>
      <c r="F21" s="199"/>
    </row>
    <row r="22" spans="2:7" x14ac:dyDescent="0.3">
      <c r="B22" s="64" t="s">
        <v>128</v>
      </c>
      <c r="C22" s="64" t="s">
        <v>123</v>
      </c>
      <c r="D22" s="188">
        <v>18</v>
      </c>
      <c r="E22" s="189"/>
      <c r="F22" s="190"/>
    </row>
    <row r="23" spans="2:7" x14ac:dyDescent="0.3">
      <c r="B23" s="64" t="s">
        <v>124</v>
      </c>
      <c r="C23" s="64" t="s">
        <v>125</v>
      </c>
      <c r="D23" s="188">
        <v>1</v>
      </c>
      <c r="E23" s="189"/>
      <c r="F23" s="190"/>
    </row>
    <row r="24" spans="2:7" x14ac:dyDescent="0.3">
      <c r="B24" s="64" t="s">
        <v>126</v>
      </c>
      <c r="C24" s="64" t="s">
        <v>127</v>
      </c>
      <c r="D24" s="188">
        <v>0</v>
      </c>
      <c r="E24" s="189"/>
      <c r="F24" s="190"/>
    </row>
    <row r="27" spans="2:7" x14ac:dyDescent="0.3">
      <c r="B27" s="95"/>
    </row>
    <row r="28" spans="2:7" x14ac:dyDescent="0.3">
      <c r="B28" s="95"/>
    </row>
  </sheetData>
  <mergeCells count="8">
    <mergeCell ref="D22:F22"/>
    <mergeCell ref="D23:F23"/>
    <mergeCell ref="D24:F24"/>
    <mergeCell ref="A7:A16"/>
    <mergeCell ref="B5:F5"/>
    <mergeCell ref="D17:E17"/>
    <mergeCell ref="B20:F20"/>
    <mergeCell ref="D21:F2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a590a-87ff-4e00-a1e7-93fc3aadf57b">
      <Terms xmlns="http://schemas.microsoft.com/office/infopath/2007/PartnerControls"/>
    </lcf76f155ced4ddcb4097134ff3c332f>
    <TaxCatchAll xmlns="5b300aec-0d74-4dea-8e93-90f0739bc61e" xsi:nil="true"/>
    <SharedWithUsers xmlns="5b300aec-0d74-4dea-8e93-90f0739bc61e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21FAF8A26B64DB57F49AC3CD61AE3" ma:contentTypeVersion="17" ma:contentTypeDescription="Create a new document." ma:contentTypeScope="" ma:versionID="42284006775d5ddddb96211655892529">
  <xsd:schema xmlns:xsd="http://www.w3.org/2001/XMLSchema" xmlns:xs="http://www.w3.org/2001/XMLSchema" xmlns:p="http://schemas.microsoft.com/office/2006/metadata/properties" xmlns:ns1="http://schemas.microsoft.com/sharepoint/v3" xmlns:ns2="7eba590a-87ff-4e00-a1e7-93fc3aadf57b" xmlns:ns3="5b300aec-0d74-4dea-8e93-90f0739bc61e" targetNamespace="http://schemas.microsoft.com/office/2006/metadata/properties" ma:root="true" ma:fieldsID="eb51628282862c1cb50e6175488ccc15" ns1:_="" ns2:_="" ns3:_="">
    <xsd:import namespace="http://schemas.microsoft.com/sharepoint/v3"/>
    <xsd:import namespace="7eba590a-87ff-4e00-a1e7-93fc3aadf57b"/>
    <xsd:import namespace="5b300aec-0d74-4dea-8e93-90f0739bc6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a590a-87ff-4e00-a1e7-93fc3aadf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bbe8e03-2214-4631-8839-496c46f2d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00aec-0d74-4dea-8e93-90f0739bc6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306ec01-e020-41ca-aa80-56551ebd8237}" ma:internalName="TaxCatchAll" ma:showField="CatchAllData" ma:web="5b300aec-0d74-4dea-8e93-90f0739bc6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E8FB60-908A-43BA-A828-0E545B17D466}">
  <ds:schemaRefs>
    <ds:schemaRef ds:uri="http://schemas.microsoft.com/office/2006/documentManagement/types"/>
    <ds:schemaRef ds:uri="http://schemas.microsoft.com/office/infopath/2007/PartnerControls"/>
    <ds:schemaRef ds:uri="7eba590a-87ff-4e00-a1e7-93fc3aadf5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5b300aec-0d74-4dea-8e93-90f0739bc61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D9B6BB-2E08-4085-B2C4-53704F98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eba590a-87ff-4e00-a1e7-93fc3aadf57b"/>
    <ds:schemaRef ds:uri="5b300aec-0d74-4dea-8e93-90f0739bc6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D78AE-773D-4E59-9D9A-0C4B7AFF9A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Submeter Solutions</vt:lpstr>
      <vt:lpstr>Technical Info</vt:lpstr>
      <vt:lpstr>Worksheet</vt:lpstr>
      <vt:lpstr>Elia Smart Overview</vt:lpstr>
      <vt:lpstr>Electromechanic</vt:lpstr>
      <vt:lpstr>Electronic</vt:lpstr>
      <vt:lpstr>Numerical</vt:lpstr>
    </vt:vector>
  </TitlesOfParts>
  <Manager/>
  <Company>Elia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 Arnaud</dc:creator>
  <cp:keywords/>
  <dc:description/>
  <cp:lastModifiedBy>Willem Arnaud</cp:lastModifiedBy>
  <cp:revision/>
  <dcterms:created xsi:type="dcterms:W3CDTF">2021-12-02T12:56:30Z</dcterms:created>
  <dcterms:modified xsi:type="dcterms:W3CDTF">2023-11-30T14:32:53Z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0x01010035721FAF8A26B64DB57F49AC3CD61AE3</vt:lpwstr>
  </property>
  <property fmtid="{D5CDD505-2E9C-101B-9397-08002B2CF9AE}" pid="3" name="Order">
    <vt:r8>63200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MSIP_Label_065f1a46-1149-4b07-97f4-ee5ba49b485b_Enabled">
    <vt:lpwstr>true</vt:lpwstr>
  </property>
  <property fmtid="{D5CDD505-2E9C-101B-9397-08002B2CF9AE}" pid="9" name="MSIP_Label_065f1a46-1149-4b07-97f4-ee5ba49b485b_SetDate">
    <vt:lpwstr>2022-12-12T13:40:21Z</vt:lpwstr>
  </property>
  <property fmtid="{D5CDD505-2E9C-101B-9397-08002B2CF9AE}" pid="10" name="MSIP_Label_065f1a46-1149-4b07-97f4-ee5ba49b485b_Method">
    <vt:lpwstr>Standard</vt:lpwstr>
  </property>
  <property fmtid="{D5CDD505-2E9C-101B-9397-08002B2CF9AE}" pid="11" name="MSIP_Label_065f1a46-1149-4b07-97f4-ee5ba49b485b_Name">
    <vt:lpwstr>065f1a46-1149-4b07-97f4-ee5ba49b485b</vt:lpwstr>
  </property>
  <property fmtid="{D5CDD505-2E9C-101B-9397-08002B2CF9AE}" pid="12" name="MSIP_Label_065f1a46-1149-4b07-97f4-ee5ba49b485b_SiteId">
    <vt:lpwstr>a603898f-7de2-45ba-b67d-d35fb519b2cf</vt:lpwstr>
  </property>
  <property fmtid="{D5CDD505-2E9C-101B-9397-08002B2CF9AE}" pid="13" name="MSIP_Label_065f1a46-1149-4b07-97f4-ee5ba49b485b_ActionId">
    <vt:lpwstr>943e60e6-08b1-4fc6-be96-4d33768e9b82</vt:lpwstr>
  </property>
  <property fmtid="{D5CDD505-2E9C-101B-9397-08002B2CF9AE}" pid="14" name="MSIP_Label_065f1a46-1149-4b07-97f4-ee5ba49b485b_ContentBits">
    <vt:lpwstr>0</vt:lpwstr>
  </property>
</Properties>
</file>